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Kozhushko\Desktop\Зміни до бюджету - 2026\"/>
    </mc:Choice>
  </mc:AlternateContent>
  <bookViews>
    <workbookView xWindow="-120" yWindow="-120" windowWidth="29040" windowHeight="15840" tabRatio="744"/>
  </bookViews>
  <sheets>
    <sheet name="Додаток 2" sheetId="1" r:id="rId1"/>
  </sheets>
  <definedNames>
    <definedName name="_xlnm.Print_Titles" localSheetId="0">'Додаток 2'!$14:$14</definedName>
    <definedName name="_xlnm.Print_Area" localSheetId="0">'Додаток 2'!$A$1:$P$138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O55" i="1"/>
  <c r="K55" i="1"/>
  <c r="J55" i="1"/>
  <c r="O56" i="1"/>
  <c r="K56" i="1"/>
  <c r="E114" i="1" l="1"/>
  <c r="P120" i="1"/>
  <c r="O120" i="1"/>
  <c r="N120" i="1"/>
  <c r="M120" i="1"/>
  <c r="L120" i="1"/>
  <c r="K120" i="1"/>
  <c r="J120" i="1"/>
  <c r="I120" i="1"/>
  <c r="H120" i="1"/>
  <c r="G120" i="1"/>
  <c r="F120" i="1"/>
  <c r="E120" i="1"/>
  <c r="P123" i="1"/>
  <c r="L123" i="1"/>
  <c r="F123" i="1"/>
  <c r="G114" i="1"/>
  <c r="H114" i="1"/>
  <c r="I114" i="1"/>
  <c r="J114" i="1"/>
  <c r="K114" i="1"/>
  <c r="M114" i="1"/>
  <c r="N114" i="1"/>
  <c r="O114" i="1"/>
  <c r="P116" i="1"/>
  <c r="L116" i="1"/>
  <c r="F116" i="1"/>
  <c r="G94" i="1"/>
  <c r="H94" i="1"/>
  <c r="I94" i="1"/>
  <c r="J94" i="1"/>
  <c r="K94" i="1"/>
  <c r="M94" i="1"/>
  <c r="N94" i="1"/>
  <c r="O94" i="1"/>
  <c r="E94" i="1"/>
  <c r="P96" i="1"/>
  <c r="L96" i="1"/>
  <c r="F96" i="1"/>
  <c r="P99" i="1"/>
  <c r="L99" i="1"/>
  <c r="F99" i="1"/>
  <c r="E29" i="1"/>
  <c r="G57" i="1"/>
  <c r="H57" i="1"/>
  <c r="I57" i="1"/>
  <c r="J57" i="1"/>
  <c r="K57" i="1"/>
  <c r="M57" i="1"/>
  <c r="N57" i="1"/>
  <c r="O57" i="1"/>
  <c r="E57" i="1"/>
  <c r="P59" i="1"/>
  <c r="P57" i="1" s="1"/>
  <c r="L59" i="1"/>
  <c r="L57" i="1" s="1"/>
  <c r="F59" i="1"/>
  <c r="F57" i="1" s="1"/>
  <c r="G29" i="1"/>
  <c r="H29" i="1"/>
  <c r="I29" i="1"/>
  <c r="J29" i="1"/>
  <c r="K29" i="1"/>
  <c r="M29" i="1"/>
  <c r="N29" i="1"/>
  <c r="O29" i="1"/>
  <c r="P31" i="1"/>
  <c r="L31" i="1"/>
  <c r="F31" i="1"/>
  <c r="G19" i="1" l="1"/>
  <c r="H19" i="1"/>
  <c r="I19" i="1"/>
  <c r="J19" i="1"/>
  <c r="K19" i="1"/>
  <c r="M19" i="1"/>
  <c r="N19" i="1"/>
  <c r="O19" i="1"/>
  <c r="E19" i="1"/>
  <c r="E18" i="1"/>
  <c r="P20" i="1"/>
  <c r="P19" i="1" s="1"/>
  <c r="L20" i="1"/>
  <c r="L19" i="1" s="1"/>
  <c r="F20" i="1"/>
  <c r="F19" i="1" s="1"/>
  <c r="G125" i="1" l="1"/>
  <c r="H125" i="1"/>
  <c r="I125" i="1"/>
  <c r="J125" i="1"/>
  <c r="K125" i="1"/>
  <c r="M125" i="1"/>
  <c r="N125" i="1"/>
  <c r="O125" i="1"/>
  <c r="E125" i="1"/>
  <c r="G109" i="1"/>
  <c r="H109" i="1"/>
  <c r="I109" i="1"/>
  <c r="J109" i="1"/>
  <c r="K109" i="1"/>
  <c r="M109" i="1"/>
  <c r="N109" i="1"/>
  <c r="O109" i="1"/>
  <c r="E109" i="1"/>
  <c r="G104" i="1"/>
  <c r="H104" i="1"/>
  <c r="I104" i="1"/>
  <c r="J104" i="1"/>
  <c r="K104" i="1"/>
  <c r="M104" i="1"/>
  <c r="N104" i="1"/>
  <c r="O104" i="1"/>
  <c r="E104" i="1"/>
  <c r="G100" i="1"/>
  <c r="H100" i="1"/>
  <c r="I100" i="1"/>
  <c r="J100" i="1"/>
  <c r="K100" i="1"/>
  <c r="M100" i="1"/>
  <c r="N100" i="1"/>
  <c r="O100" i="1"/>
  <c r="E100" i="1"/>
  <c r="G81" i="1"/>
  <c r="H81" i="1"/>
  <c r="I81" i="1"/>
  <c r="J81" i="1"/>
  <c r="K81" i="1"/>
  <c r="M81" i="1"/>
  <c r="N81" i="1"/>
  <c r="O81" i="1"/>
  <c r="E81" i="1"/>
  <c r="G68" i="1"/>
  <c r="H68" i="1"/>
  <c r="I68" i="1"/>
  <c r="J68" i="1"/>
  <c r="K68" i="1"/>
  <c r="M68" i="1"/>
  <c r="N68" i="1"/>
  <c r="O68" i="1"/>
  <c r="E68" i="1"/>
  <c r="G63" i="1"/>
  <c r="H63" i="1"/>
  <c r="I63" i="1"/>
  <c r="J63" i="1"/>
  <c r="K63" i="1"/>
  <c r="M63" i="1"/>
  <c r="N63" i="1"/>
  <c r="O63" i="1"/>
  <c r="E63" i="1"/>
  <c r="G60" i="1"/>
  <c r="H60" i="1"/>
  <c r="I60" i="1"/>
  <c r="J60" i="1"/>
  <c r="K60" i="1"/>
  <c r="M60" i="1"/>
  <c r="N60" i="1"/>
  <c r="O60" i="1"/>
  <c r="E60" i="1"/>
  <c r="J53" i="1"/>
  <c r="K53" i="1"/>
  <c r="O53" i="1"/>
  <c r="E53" i="1"/>
  <c r="G50" i="1"/>
  <c r="H50" i="1"/>
  <c r="I50" i="1"/>
  <c r="J50" i="1"/>
  <c r="K50" i="1"/>
  <c r="M50" i="1"/>
  <c r="N50" i="1"/>
  <c r="O50" i="1"/>
  <c r="E50" i="1"/>
  <c r="G47" i="1"/>
  <c r="H47" i="1"/>
  <c r="I47" i="1"/>
  <c r="J47" i="1"/>
  <c r="K47" i="1"/>
  <c r="M47" i="1"/>
  <c r="N47" i="1"/>
  <c r="O47" i="1"/>
  <c r="E47" i="1"/>
  <c r="G40" i="1"/>
  <c r="H40" i="1"/>
  <c r="I40" i="1"/>
  <c r="J40" i="1"/>
  <c r="K40" i="1"/>
  <c r="M40" i="1"/>
  <c r="N40" i="1"/>
  <c r="O40" i="1"/>
  <c r="E40" i="1"/>
  <c r="G37" i="1"/>
  <c r="H37" i="1"/>
  <c r="I37" i="1"/>
  <c r="J37" i="1"/>
  <c r="K37" i="1"/>
  <c r="M37" i="1"/>
  <c r="N37" i="1"/>
  <c r="O37" i="1"/>
  <c r="E37" i="1"/>
  <c r="G34" i="1"/>
  <c r="H34" i="1"/>
  <c r="I34" i="1"/>
  <c r="J34" i="1"/>
  <c r="K34" i="1"/>
  <c r="M34" i="1"/>
  <c r="N34" i="1"/>
  <c r="O34" i="1"/>
  <c r="E34" i="1"/>
  <c r="P66" i="1"/>
  <c r="L66" i="1"/>
  <c r="F66" i="1"/>
  <c r="P65" i="1"/>
  <c r="L65" i="1"/>
  <c r="F65" i="1"/>
  <c r="P33" i="1"/>
  <c r="L33" i="1"/>
  <c r="F33" i="1"/>
  <c r="P32" i="1"/>
  <c r="L32" i="1"/>
  <c r="F32" i="1"/>
  <c r="P28" i="1"/>
  <c r="F28" i="1"/>
  <c r="P21" i="1"/>
  <c r="L21" i="1"/>
  <c r="F21" i="1"/>
  <c r="P36" i="1"/>
  <c r="P34" i="1" s="1"/>
  <c r="L36" i="1"/>
  <c r="L34" i="1" s="1"/>
  <c r="F36" i="1"/>
  <c r="F34" i="1" s="1"/>
  <c r="P49" i="1"/>
  <c r="P47" i="1" s="1"/>
  <c r="L49" i="1"/>
  <c r="L47" i="1" s="1"/>
  <c r="F49" i="1"/>
  <c r="F47" i="1" s="1"/>
  <c r="P83" i="1"/>
  <c r="P81" i="1" s="1"/>
  <c r="L83" i="1"/>
  <c r="L81" i="1" s="1"/>
  <c r="F83" i="1"/>
  <c r="F81" i="1" s="1"/>
  <c r="P39" i="1"/>
  <c r="P37" i="1" s="1"/>
  <c r="L39" i="1"/>
  <c r="L37" i="1" s="1"/>
  <c r="F39" i="1"/>
  <c r="F37" i="1" s="1"/>
  <c r="P52" i="1"/>
  <c r="P50" i="1" s="1"/>
  <c r="L52" i="1"/>
  <c r="L50" i="1" s="1"/>
  <c r="F52" i="1"/>
  <c r="F50" i="1" s="1"/>
  <c r="P62" i="1"/>
  <c r="P60" i="1" s="1"/>
  <c r="L62" i="1"/>
  <c r="L60" i="1" s="1"/>
  <c r="F62" i="1"/>
  <c r="F60" i="1" s="1"/>
  <c r="P72" i="1"/>
  <c r="L72" i="1"/>
  <c r="F72" i="1"/>
  <c r="P71" i="1"/>
  <c r="L71" i="1"/>
  <c r="F71" i="1"/>
  <c r="P77" i="1"/>
  <c r="L77" i="1"/>
  <c r="F77" i="1"/>
  <c r="P56" i="1"/>
  <c r="F56" i="1"/>
  <c r="P55" i="1"/>
  <c r="N55" i="1"/>
  <c r="N53" i="1" s="1"/>
  <c r="M55" i="1"/>
  <c r="L55" i="1"/>
  <c r="L53" i="1" s="1"/>
  <c r="I55" i="1"/>
  <c r="F55" i="1" s="1"/>
  <c r="H55" i="1"/>
  <c r="H53" i="1" s="1"/>
  <c r="G55" i="1"/>
  <c r="G53" i="1" s="1"/>
  <c r="P45" i="1"/>
  <c r="L45" i="1"/>
  <c r="F45" i="1"/>
  <c r="P42" i="1"/>
  <c r="L42" i="1"/>
  <c r="F42" i="1"/>
  <c r="P43" i="1"/>
  <c r="L43" i="1"/>
  <c r="F43" i="1"/>
  <c r="P46" i="1"/>
  <c r="F46" i="1"/>
  <c r="P44" i="1"/>
  <c r="L44" i="1"/>
  <c r="F44" i="1"/>
  <c r="F29" i="1" l="1"/>
  <c r="L29" i="1"/>
  <c r="P29" i="1"/>
  <c r="P53" i="1"/>
  <c r="F40" i="1"/>
  <c r="F53" i="1"/>
  <c r="L40" i="1"/>
  <c r="P40" i="1"/>
  <c r="M53" i="1"/>
  <c r="I53" i="1"/>
  <c r="L28" i="1"/>
  <c r="L128" i="1" l="1"/>
  <c r="F128" i="1"/>
  <c r="P124" i="1"/>
  <c r="L124" i="1"/>
  <c r="F124" i="1"/>
  <c r="P119" i="1"/>
  <c r="L119" i="1"/>
  <c r="F119" i="1"/>
  <c r="P118" i="1"/>
  <c r="L118" i="1"/>
  <c r="F118" i="1"/>
  <c r="P113" i="1"/>
  <c r="L113" i="1"/>
  <c r="F113" i="1"/>
  <c r="P112" i="1"/>
  <c r="L112" i="1"/>
  <c r="F112" i="1"/>
  <c r="P108" i="1"/>
  <c r="L108" i="1"/>
  <c r="F108" i="1"/>
  <c r="P107" i="1"/>
  <c r="L107" i="1"/>
  <c r="L104" i="1" s="1"/>
  <c r="F107" i="1"/>
  <c r="P103" i="1"/>
  <c r="L103" i="1"/>
  <c r="L100" i="1" s="1"/>
  <c r="F103" i="1"/>
  <c r="P98" i="1"/>
  <c r="F98" i="1"/>
  <c r="P67" i="1"/>
  <c r="P63" i="1" s="1"/>
  <c r="F67" i="1"/>
  <c r="F63" i="1" s="1"/>
  <c r="L114" i="1" l="1"/>
  <c r="L109" i="1"/>
  <c r="P128" i="1"/>
  <c r="L98" i="1"/>
  <c r="L94" i="1" s="1"/>
  <c r="L67" i="1"/>
  <c r="L63" i="1" s="1"/>
  <c r="O88" i="1" l="1"/>
  <c r="N88" i="1"/>
  <c r="M88" i="1"/>
  <c r="K88" i="1"/>
  <c r="J88" i="1"/>
  <c r="I88" i="1"/>
  <c r="G78" i="1"/>
  <c r="H78" i="1"/>
  <c r="I78" i="1"/>
  <c r="J78" i="1"/>
  <c r="K78" i="1"/>
  <c r="M78" i="1"/>
  <c r="N78" i="1"/>
  <c r="O78" i="1"/>
  <c r="E78" i="1"/>
  <c r="P80" i="1"/>
  <c r="P78" i="1" s="1"/>
  <c r="L80" i="1"/>
  <c r="L78" i="1" s="1"/>
  <c r="F80" i="1"/>
  <c r="F78" i="1" s="1"/>
  <c r="P70" i="1"/>
  <c r="P68" i="1" s="1"/>
  <c r="L70" i="1"/>
  <c r="L68" i="1" s="1"/>
  <c r="F70" i="1"/>
  <c r="F68" i="1" s="1"/>
  <c r="P91" i="1"/>
  <c r="L91" i="1"/>
  <c r="F91" i="1"/>
  <c r="L90" i="1"/>
  <c r="P90" i="1"/>
  <c r="F90" i="1" l="1"/>
  <c r="E92" i="1" l="1"/>
  <c r="E88" i="1" s="1"/>
  <c r="F93" i="1"/>
  <c r="F88" i="1" s="1"/>
  <c r="P93" i="1"/>
  <c r="P127" i="1" l="1"/>
  <c r="P125" i="1" s="1"/>
  <c r="L127" i="1"/>
  <c r="L125" i="1" s="1"/>
  <c r="F127" i="1"/>
  <c r="F125" i="1" s="1"/>
  <c r="L92" i="1" l="1"/>
  <c r="L88" i="1" s="1"/>
  <c r="P92" i="1" l="1"/>
  <c r="P88" i="1" s="1"/>
  <c r="G93" i="1" l="1"/>
  <c r="G88" i="1" s="1"/>
  <c r="H93" i="1"/>
  <c r="H88" i="1" s="1"/>
  <c r="P122" i="1"/>
  <c r="F122" i="1"/>
  <c r="P117" i="1"/>
  <c r="P114" i="1" s="1"/>
  <c r="F117" i="1"/>
  <c r="F114" i="1" s="1"/>
  <c r="P111" i="1"/>
  <c r="P109" i="1" s="1"/>
  <c r="F111" i="1"/>
  <c r="F109" i="1" s="1"/>
  <c r="P106" i="1"/>
  <c r="P104" i="1" s="1"/>
  <c r="F106" i="1"/>
  <c r="F104" i="1" s="1"/>
  <c r="P102" i="1"/>
  <c r="P100" i="1" s="1"/>
  <c r="F102" i="1"/>
  <c r="F100" i="1" s="1"/>
  <c r="P97" i="1"/>
  <c r="P94" i="1" s="1"/>
  <c r="F97" i="1"/>
  <c r="F94" i="1" s="1"/>
  <c r="G75" i="1"/>
  <c r="G73" i="1" s="1"/>
  <c r="H75" i="1"/>
  <c r="H73" i="1" s="1"/>
  <c r="I75" i="1"/>
  <c r="I73" i="1" s="1"/>
  <c r="J75" i="1"/>
  <c r="J73" i="1" s="1"/>
  <c r="K75" i="1"/>
  <c r="K73" i="1" s="1"/>
  <c r="M75" i="1"/>
  <c r="M73" i="1" s="1"/>
  <c r="N75" i="1"/>
  <c r="N73" i="1" s="1"/>
  <c r="O75" i="1"/>
  <c r="O73" i="1" s="1"/>
  <c r="E75" i="1"/>
  <c r="E73" i="1" s="1"/>
  <c r="P23" i="1"/>
  <c r="K23" i="1"/>
  <c r="F23" i="1"/>
  <c r="P18" i="1" l="1"/>
  <c r="L18" i="1"/>
  <c r="F18" i="1"/>
  <c r="O17" i="1"/>
  <c r="O15" i="1" s="1"/>
  <c r="N17" i="1"/>
  <c r="N15" i="1" s="1"/>
  <c r="M17" i="1"/>
  <c r="M15" i="1" s="1"/>
  <c r="K17" i="1"/>
  <c r="K15" i="1" s="1"/>
  <c r="J17" i="1"/>
  <c r="J15" i="1" s="1"/>
  <c r="I17" i="1"/>
  <c r="I15" i="1" s="1"/>
  <c r="H17" i="1"/>
  <c r="H15" i="1" s="1"/>
  <c r="G17" i="1"/>
  <c r="G15" i="1" s="1"/>
  <c r="E17" i="1"/>
  <c r="E15" i="1" s="1"/>
  <c r="P76" i="1"/>
  <c r="L76" i="1"/>
  <c r="F76" i="1"/>
  <c r="L75" i="1" l="1"/>
  <c r="L73" i="1" s="1"/>
  <c r="F75" i="1"/>
  <c r="F73" i="1" s="1"/>
  <c r="P75" i="1"/>
  <c r="P73" i="1" s="1"/>
  <c r="L17" i="1"/>
  <c r="L15" i="1" s="1"/>
  <c r="P17" i="1"/>
  <c r="F17" i="1"/>
  <c r="P27" i="1" l="1"/>
  <c r="P26" i="1" s="1"/>
  <c r="P24" i="1" s="1"/>
  <c r="K27" i="1"/>
  <c r="K26" i="1" s="1"/>
  <c r="K24" i="1" s="1"/>
  <c r="F27" i="1"/>
  <c r="F26" i="1" s="1"/>
  <c r="F24" i="1" s="1"/>
  <c r="O26" i="1"/>
  <c r="O24" i="1" s="1"/>
  <c r="N26" i="1"/>
  <c r="N24" i="1" s="1"/>
  <c r="M26" i="1"/>
  <c r="M24" i="1" s="1"/>
  <c r="L26" i="1"/>
  <c r="L24" i="1" s="1"/>
  <c r="J26" i="1"/>
  <c r="J24" i="1" s="1"/>
  <c r="I26" i="1"/>
  <c r="I24" i="1" s="1"/>
  <c r="H26" i="1"/>
  <c r="H24" i="1" s="1"/>
  <c r="G26" i="1"/>
  <c r="G24" i="1" s="1"/>
  <c r="E26" i="1"/>
  <c r="E24" i="1" s="1"/>
  <c r="J87" i="1" l="1"/>
  <c r="P87" i="1" l="1"/>
  <c r="L86" i="1"/>
  <c r="F87" i="1"/>
  <c r="O86" i="1"/>
  <c r="N86" i="1"/>
  <c r="M86" i="1"/>
  <c r="K86" i="1"/>
  <c r="J86" i="1"/>
  <c r="I86" i="1"/>
  <c r="H86" i="1"/>
  <c r="G86" i="1"/>
  <c r="G84" i="1" s="1"/>
  <c r="G129" i="1" s="1"/>
  <c r="E86" i="1"/>
  <c r="E84" i="1" s="1"/>
  <c r="E129" i="1" s="1"/>
  <c r="F86" i="1" l="1"/>
  <c r="F84" i="1" s="1"/>
  <c r="P86" i="1"/>
  <c r="P84" i="1" s="1"/>
  <c r="M84" i="1"/>
  <c r="M129" i="1" s="1"/>
  <c r="J84" i="1"/>
  <c r="J129" i="1" s="1"/>
  <c r="K84" i="1"/>
  <c r="K129" i="1" s="1"/>
  <c r="N84" i="1"/>
  <c r="N129" i="1" s="1"/>
  <c r="H84" i="1"/>
  <c r="H129" i="1" s="1"/>
  <c r="L84" i="1"/>
  <c r="L129" i="1" s="1"/>
  <c r="O84" i="1"/>
  <c r="O129" i="1" s="1"/>
  <c r="I84" i="1"/>
  <c r="I129" i="1" s="1"/>
  <c r="P22" i="1"/>
  <c r="F22" i="1"/>
  <c r="F15" i="1" l="1"/>
  <c r="F129" i="1" s="1"/>
  <c r="P15" i="1"/>
  <c r="P129" i="1" s="1"/>
</calcChain>
</file>

<file path=xl/sharedStrings.xml><?xml version="1.0" encoding="utf-8"?>
<sst xmlns="http://schemas.openxmlformats.org/spreadsheetml/2006/main" count="378" uniqueCount="228">
  <si>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</si>
  <si>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</si>
  <si>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</si>
  <si>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</si>
  <si>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</si>
  <si>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</si>
  <si>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</si>
  <si>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</si>
  <si>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</si>
  <si>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0990</t>
  </si>
  <si>
    <t>0600000</t>
  </si>
  <si>
    <t>0610000</t>
  </si>
  <si>
    <t>у тому числі бюджет розвитку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</si>
  <si>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</si>
  <si>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</si>
  <si>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</si>
  <si>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</si>
  <si>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</si>
  <si>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</si>
  <si>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>Ліліана РИМАР</t>
  </si>
  <si>
    <t>Вікторія ДОВЖИК</t>
  </si>
  <si>
    <t>Управління освітньої інфраструктури департаменту освіти та культури Львівської міської ради</t>
  </si>
  <si>
    <t>від ______________ № _____</t>
  </si>
  <si>
    <t>Зміни до розподілу видатків бюджету Львівської міської територіальної громади на 2026 рік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</si>
  <si>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</si>
  <si>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</si>
  <si>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</si>
  <si>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                 Додаток 2</t>
  </si>
  <si>
    <t>3500000</t>
  </si>
  <si>
    <t>Управління інвестицій та проєктів департаменту економічного розвитку Львівської міської ради</t>
  </si>
  <si>
    <t>3510000</t>
  </si>
  <si>
    <t>3517700</t>
  </si>
  <si>
    <t>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</si>
  <si>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</si>
  <si>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</si>
  <si>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 - Оснащення Центру психосоціальної реабілітації UNBROKEN у Львові – Проєкт солідарності "Блакитної землі"</t>
  </si>
  <si>
    <t>0700000</t>
  </si>
  <si>
    <t>0710000</t>
  </si>
  <si>
    <t>0712010</t>
  </si>
  <si>
    <t>2010</t>
  </si>
  <si>
    <t>0731</t>
  </si>
  <si>
    <t>Багатопрофільна стаціонарна медична допомога населенню</t>
  </si>
  <si>
    <t>3200000</t>
  </si>
  <si>
    <t>Департамент освіти та культури Львівської міської ради</t>
  </si>
  <si>
    <t>3210000</t>
  </si>
  <si>
    <t>3211090</t>
  </si>
  <si>
    <t>1090</t>
  </si>
  <si>
    <t>Підготовка кадрів закладами професійної (професійно-технічної) освіти та іншими закладами освіти</t>
  </si>
  <si>
    <t>3211092</t>
  </si>
  <si>
    <t>1092</t>
  </si>
  <si>
    <t>0930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</si>
  <si>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</si>
  <si>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</si>
  <si>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</si>
  <si>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</si>
  <si>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</si>
  <si>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</si>
  <si>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</si>
  <si>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</si>
  <si>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Управління охорони здоров'я департаменту гуманітарної політики Львівської міської ради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</si>
  <si>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</si>
  <si>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</si>
  <si>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</si>
  <si>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у тому числі за рахунок субвенції з обласного бюджету Львівської області на реалізацію Комплексної програми підтримки галузі охорони здоров'я Львівської області</t>
  </si>
  <si>
    <t>4100000</t>
  </si>
  <si>
    <t>Галицька районна адміністрація Львівської міської ради</t>
  </si>
  <si>
    <t>4110000</t>
  </si>
  <si>
    <t>4116090</t>
  </si>
  <si>
    <t>6090</t>
  </si>
  <si>
    <t>0640</t>
  </si>
  <si>
    <t>Інша діяльність у сфері житлово-комунального господарства</t>
  </si>
  <si>
    <t>4200000</t>
  </si>
  <si>
    <t>Залізнична районна адміністрація Львівської міської ради</t>
  </si>
  <si>
    <t>4210000</t>
  </si>
  <si>
    <t>4216090</t>
  </si>
  <si>
    <t>4300000</t>
  </si>
  <si>
    <t>Личаківська районна адміністрація Львівської міської ради</t>
  </si>
  <si>
    <t>4310000</t>
  </si>
  <si>
    <t>4316090</t>
  </si>
  <si>
    <t>4400000</t>
  </si>
  <si>
    <t>Франківська районна адміністрація Львівської міської ради</t>
  </si>
  <si>
    <t>4410000</t>
  </si>
  <si>
    <t>4416090</t>
  </si>
  <si>
    <t>4500000</t>
  </si>
  <si>
    <t>Шевченківська районна адміністрація Львівської міської ради</t>
  </si>
  <si>
    <t>4510000</t>
  </si>
  <si>
    <t>4516090</t>
  </si>
  <si>
    <t>4600000</t>
  </si>
  <si>
    <t>Сихівська районна адміністрація Львівської міської ради</t>
  </si>
  <si>
    <t>4610000</t>
  </si>
  <si>
    <t>4616090</t>
  </si>
  <si>
    <t>3700000</t>
  </si>
  <si>
    <t>Департамент фінансової політики Львівської міської ради</t>
  </si>
  <si>
    <t>3710000</t>
  </si>
  <si>
    <t>4700000</t>
  </si>
  <si>
    <t>Офіс агломерації та розвитку громад Львівської міської ради</t>
  </si>
  <si>
    <t>4710000</t>
  </si>
  <si>
    <t>4718230</t>
  </si>
  <si>
    <t>8230</t>
  </si>
  <si>
    <t>0380</t>
  </si>
  <si>
    <t>Інші заходи громадського порядку та безпеки</t>
  </si>
  <si>
    <t>3718710</t>
  </si>
  <si>
    <t>8710</t>
  </si>
  <si>
    <t>Резервний фонд місцевого бюджету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</si>
  <si>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</si>
  <si>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</si>
  <si>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</si>
  <si>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</si>
  <si>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</si>
  <si>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</si>
  <si>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</si>
  <si>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</si>
  <si>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у тому числі на упорядкування видатків на утримання апарату управління виконавчих органів Львівської міської ради</t>
  </si>
  <si>
    <t>2800000</t>
  </si>
  <si>
    <t>Департамент природних ресурсів та будівництва Львівської міської ради</t>
  </si>
  <si>
    <t>2810000</t>
  </si>
  <si>
    <t>2810160</t>
  </si>
  <si>
    <t>3300000</t>
  </si>
  <si>
    <t xml:space="preserve"> Юридичний департамент Львівської міської ради</t>
  </si>
  <si>
    <t>3310000</t>
  </si>
  <si>
    <t>3310160</t>
  </si>
  <si>
    <t>2700000</t>
  </si>
  <si>
    <t xml:space="preserve"> Департамент економічного розвитку Львівської міської ради</t>
  </si>
  <si>
    <t>2710000</t>
  </si>
  <si>
    <t>2717330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</si>
  <si>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</si>
  <si>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</si>
  <si>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</si>
  <si>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4116091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</si>
  <si>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</si>
  <si>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</si>
  <si>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4216091</t>
  </si>
  <si>
    <t>4316091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</si>
  <si>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</si>
  <si>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</si>
  <si>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</si>
  <si>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4416091</t>
  </si>
  <si>
    <t>4414083</t>
  </si>
  <si>
    <t>4083</t>
  </si>
  <si>
    <t>0829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</si>
  <si>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</si>
  <si>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4516091</t>
  </si>
  <si>
    <t>4616091</t>
  </si>
  <si>
    <t>4717330</t>
  </si>
  <si>
    <t>1200000</t>
  </si>
  <si>
    <t>Департамент житлового господарства та інфраструктури Львівської міської ради</t>
  </si>
  <si>
    <t>1210000</t>
  </si>
  <si>
    <t>1216091</t>
  </si>
  <si>
    <t>1217480</t>
  </si>
  <si>
    <t>1211300</t>
  </si>
  <si>
    <t>1214083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</si>
  <si>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</si>
  <si>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</si>
  <si>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1217330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</si>
  <si>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</si>
  <si>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</si>
  <si>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</si>
  <si>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1917330</t>
  </si>
  <si>
    <t>1917480</t>
  </si>
  <si>
    <t>3211300</t>
  </si>
  <si>
    <t>2816091</t>
  </si>
  <si>
    <t>2817330</t>
  </si>
  <si>
    <t>2500000</t>
  </si>
  <si>
    <t>Офіс молодіжної столиці Європи Львівської міської ради</t>
  </si>
  <si>
    <t>2510000</t>
  </si>
  <si>
    <t>2514083</t>
  </si>
  <si>
    <t>1800000</t>
  </si>
  <si>
    <t>Офіс охорони культурної спадщини Львівської міської ради</t>
  </si>
  <si>
    <t>1810000</t>
  </si>
  <si>
    <t>1814083</t>
  </si>
  <si>
    <t>1100000</t>
  </si>
  <si>
    <t>Офіс спорту Львівської міської ради</t>
  </si>
  <si>
    <t>1110000</t>
  </si>
  <si>
    <t>1115070</t>
  </si>
  <si>
    <t>5070</t>
  </si>
  <si>
    <t>0810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</si>
  <si>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</si>
  <si>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3400000</t>
  </si>
  <si>
    <t>Управління адміністрування послуг департаменту гуманітарної політики Львівської міської ради</t>
  </si>
  <si>
    <t>3410000</t>
  </si>
  <si>
    <t>3270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</si>
  <si>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</si>
  <si>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</si>
  <si>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</si>
  <si>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</si>
  <si>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1416091</t>
  </si>
  <si>
    <t>1000000</t>
  </si>
  <si>
    <t>Управління культури департаменту освіти та культури Львівської міської ради</t>
  </si>
  <si>
    <t>1010000</t>
  </si>
  <si>
    <t>1014083</t>
  </si>
  <si>
    <t>0611300</t>
  </si>
  <si>
    <t>0712170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</si>
  <si>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</si>
  <si>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</si>
  <si>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</si>
  <si>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0800000</t>
  </si>
  <si>
    <t>Управління соціального захисту департаменту гуманітарної політики Львівської міської ради</t>
  </si>
  <si>
    <t>0810000</t>
  </si>
  <si>
    <t>0814083</t>
  </si>
  <si>
    <t>0817330</t>
  </si>
  <si>
    <t>2711300</t>
  </si>
  <si>
    <t>2713250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</si>
  <si>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</si>
  <si>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</si>
  <si>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4517480</t>
  </si>
  <si>
    <t>0611150</t>
  </si>
  <si>
    <t>1150</t>
  </si>
  <si>
    <t>Забезпечення діяльності інклюзивно-ресурсних центрів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</si>
  <si>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</si>
  <si>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</si>
  <si>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</si>
  <si>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0810160</t>
  </si>
  <si>
    <t>2300000</t>
  </si>
  <si>
    <t>Департамент "Адміністрація міського голови" Львівської міської ради</t>
  </si>
  <si>
    <t>2310000</t>
  </si>
  <si>
    <t>2310160</t>
  </si>
  <si>
    <t>4117330</t>
  </si>
  <si>
    <t>4113250</t>
  </si>
  <si>
    <t>4513250</t>
  </si>
  <si>
    <t>4613250</t>
  </si>
  <si>
    <t xml:space="preserve">        Схвалено</t>
  </si>
  <si>
    <t>рішенням виконкому</t>
  </si>
  <si>
    <t xml:space="preserve">Керуючий справами виконавчого комітету </t>
  </si>
  <si>
    <t>Євген БОЙКО</t>
  </si>
  <si>
    <t xml:space="preserve">         Візи:</t>
  </si>
  <si>
    <t>Директорка департаменту фінансової політики</t>
  </si>
  <si>
    <t>Заступниця директора департаменту фінансової</t>
  </si>
  <si>
    <t>політики - начальниця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</si>
</sst>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.00_₴_-;\-* #,##0.00_₴_-;_-* &quot;-&quot;??_₴_-;_-@_-"/>
    <numFmt numFmtId="166" formatCode="_-* #,##0.00_р_._-;\-* #,##0.00_р_._-;_-* &quot;-&quot;??_р_._-;_-@_-"/>
  </numFmts>
  <fonts count="36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4"/>
      <name val="Svoboda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2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5" fillId="0" borderId="0" xfId="0" applyFont="1" applyAlignment="1">
      <alignment horizontal="left" vertical="center"/>
    </xf>
    <xf numFmtId="0" fontId="15" fillId="0" borderId="0" xfId="50" applyFont="1" applyAlignment="1">
      <alignment vertical="center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justify"/>
    </xf>
    <xf numFmtId="0" fontId="19" fillId="0" borderId="0" xfId="0" applyFont="1" applyAlignment="1">
      <alignment horizontal="left" wrapText="1"/>
    </xf>
    <xf numFmtId="3" fontId="19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20" fillId="0" borderId="0" xfId="0" applyFont="1"/>
    <xf numFmtId="3" fontId="18" fillId="0" borderId="0" xfId="0" applyNumberFormat="1" applyFont="1"/>
    <xf numFmtId="3" fontId="13" fillId="0" borderId="0" xfId="0" applyNumberFormat="1" applyFont="1"/>
    <xf numFmtId="0" fontId="16" fillId="0" borderId="0" xfId="0" applyFont="1" applyAlignment="1">
      <alignment horizontal="left" vertical="top"/>
    </xf>
    <xf numFmtId="0" fontId="24" fillId="23" borderId="0" xfId="0" applyFont="1" applyFill="1" applyAlignment="1">
      <alignment horizontal="center" vertical="top" wrapText="1"/>
    </xf>
    <xf numFmtId="0" fontId="13" fillId="23" borderId="0" xfId="0" applyFont="1" applyFill="1" applyAlignment="1">
      <alignment horizontal="center"/>
    </xf>
    <xf numFmtId="3" fontId="24" fillId="23" borderId="0" xfId="0" applyNumberFormat="1" applyFont="1" applyFill="1" applyAlignment="1">
      <alignment horizontal="center" vertical="top" wrapText="1"/>
    </xf>
    <xf numFmtId="0" fontId="19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7" fillId="23" borderId="0" xfId="0" applyFont="1" applyFill="1" applyAlignment="1">
      <alignment horizontal="center" vertical="top"/>
    </xf>
    <xf numFmtId="0" fontId="17" fillId="23" borderId="0" xfId="0" applyFont="1" applyFill="1" applyAlignment="1">
      <alignment horizontal="center"/>
    </xf>
    <xf numFmtId="0" fontId="18" fillId="23" borderId="6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0" fontId="16" fillId="23" borderId="12" xfId="0" applyFont="1" applyFill="1" applyBorder="1" applyAlignment="1">
      <alignment horizontal="center" vertical="center" wrapText="1"/>
    </xf>
    <xf numFmtId="3" fontId="20" fillId="0" borderId="0" xfId="0" applyNumberFormat="1" applyFont="1"/>
    <xf numFmtId="1" fontId="18" fillId="0" borderId="0" xfId="0" applyNumberFormat="1" applyFont="1"/>
    <xf numFmtId="1" fontId="18" fillId="0" borderId="0" xfId="0" applyNumberFormat="1" applyFont="1" applyAlignment="1">
      <alignment horizontal="right" vertical="top"/>
    </xf>
    <xf numFmtId="164" fontId="15" fillId="0" borderId="0" xfId="50" applyNumberFormat="1" applyFont="1" applyAlignment="1">
      <alignment horizontal="right" vertical="center"/>
    </xf>
    <xf numFmtId="0" fontId="15" fillId="0" borderId="0" xfId="50" applyFont="1" applyAlignment="1">
      <alignment horizontal="right" vertical="center" wrapText="1"/>
    </xf>
    <xf numFmtId="1" fontId="15" fillId="0" borderId="0" xfId="0" applyNumberFormat="1" applyFont="1" applyAlignment="1">
      <alignment vertical="center"/>
    </xf>
    <xf numFmtId="3" fontId="15" fillId="0" borderId="0" xfId="5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1" fontId="27" fillId="0" borderId="0" xfId="0" applyNumberFormat="1" applyFont="1"/>
    <xf numFmtId="4" fontId="27" fillId="0" borderId="0" xfId="0" applyNumberFormat="1" applyFont="1" applyAlignment="1">
      <alignment vertical="top"/>
    </xf>
    <xf numFmtId="0" fontId="27" fillId="0" borderId="0" xfId="0" applyFont="1"/>
    <xf numFmtId="49" fontId="28" fillId="23" borderId="10" xfId="0" applyNumberFormat="1" applyFont="1" applyFill="1" applyBorder="1" applyAlignment="1">
      <alignment horizontal="center" vertical="top"/>
    </xf>
    <xf numFmtId="0" fontId="28" fillId="23" borderId="0" xfId="0" applyFont="1" applyFill="1" applyAlignment="1">
      <alignment horizontal="center" vertical="top" wrapText="1"/>
    </xf>
    <xf numFmtId="3" fontId="28" fillId="23" borderId="10" xfId="0" applyNumberFormat="1" applyFont="1" applyFill="1" applyBorder="1" applyAlignment="1">
      <alignment horizontal="center" vertical="top"/>
    </xf>
    <xf numFmtId="0" fontId="28" fillId="23" borderId="0" xfId="0" applyFont="1" applyFill="1" applyAlignment="1">
      <alignment horizontal="left" vertical="top" wrapText="1"/>
    </xf>
    <xf numFmtId="3" fontId="28" fillId="23" borderId="11" xfId="0" applyNumberFormat="1" applyFont="1" applyFill="1" applyBorder="1" applyAlignment="1">
      <alignment horizontal="center" vertical="top"/>
    </xf>
    <xf numFmtId="3" fontId="29" fillId="23" borderId="10" xfId="0" applyNumberFormat="1" applyFont="1" applyFill="1" applyBorder="1" applyAlignment="1">
      <alignment horizontal="center" vertical="top"/>
    </xf>
    <xf numFmtId="49" fontId="29" fillId="23" borderId="10" xfId="0" applyNumberFormat="1" applyFont="1" applyFill="1" applyBorder="1" applyAlignment="1">
      <alignment horizontal="center" vertical="top"/>
    </xf>
    <xf numFmtId="0" fontId="29" fillId="23" borderId="11" xfId="0" applyFont="1" applyFill="1" applyBorder="1" applyAlignment="1">
      <alignment vertical="top" wrapText="1"/>
    </xf>
    <xf numFmtId="0" fontId="30" fillId="23" borderId="0" xfId="0" applyFont="1" applyFill="1" applyAlignment="1">
      <alignment vertical="top" wrapText="1"/>
    </xf>
    <xf numFmtId="3" fontId="30" fillId="23" borderId="10" xfId="0" applyNumberFormat="1" applyFont="1" applyFill="1" applyBorder="1" applyAlignment="1">
      <alignment horizontal="center" vertical="top"/>
    </xf>
    <xf numFmtId="49" fontId="28" fillId="0" borderId="10" xfId="0" applyNumberFormat="1" applyFont="1" applyBorder="1" applyAlignment="1">
      <alignment horizontal="center" vertical="top"/>
    </xf>
    <xf numFmtId="49" fontId="29" fillId="0" borderId="10" xfId="0" applyNumberFormat="1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 wrapText="1"/>
    </xf>
    <xf numFmtId="3" fontId="28" fillId="0" borderId="10" xfId="0" applyNumberFormat="1" applyFont="1" applyBorder="1" applyAlignment="1">
      <alignment horizontal="center" vertical="top"/>
    </xf>
    <xf numFmtId="0" fontId="28" fillId="0" borderId="11" xfId="0" applyFont="1" applyBorder="1" applyAlignment="1">
      <alignment horizontal="left" vertical="top" wrapText="1"/>
    </xf>
    <xf numFmtId="49" fontId="29" fillId="0" borderId="10" xfId="56" applyNumberFormat="1" applyFont="1" applyBorder="1" applyAlignment="1">
      <alignment horizontal="center" vertical="top"/>
    </xf>
    <xf numFmtId="0" fontId="29" fillId="0" borderId="11" xfId="56" applyFont="1" applyBorder="1" applyAlignment="1">
      <alignment vertical="top" wrapText="1"/>
    </xf>
    <xf numFmtId="3" fontId="29" fillId="0" borderId="11" xfId="0" applyNumberFormat="1" applyFont="1" applyBorder="1" applyAlignment="1">
      <alignment horizontal="center" vertical="top"/>
    </xf>
    <xf numFmtId="0" fontId="30" fillId="0" borderId="11" xfId="56" applyFont="1" applyBorder="1" applyAlignment="1">
      <alignment vertical="top" wrapText="1"/>
    </xf>
    <xf numFmtId="3" fontId="30" fillId="0" borderId="11" xfId="56" applyNumberFormat="1" applyFont="1" applyBorder="1" applyAlignment="1">
      <alignment horizontal="center" vertical="top"/>
    </xf>
    <xf numFmtId="3" fontId="30" fillId="0" borderId="10" xfId="56" applyNumberFormat="1" applyFont="1" applyBorder="1" applyAlignment="1">
      <alignment horizontal="center" vertical="top"/>
    </xf>
    <xf numFmtId="0" fontId="29" fillId="23" borderId="0" xfId="0" applyFont="1" applyFill="1" applyAlignment="1">
      <alignment vertical="top" wrapText="1"/>
    </xf>
    <xf numFmtId="3" fontId="29" fillId="23" borderId="11" xfId="0" applyNumberFormat="1" applyFont="1" applyFill="1" applyBorder="1" applyAlignment="1">
      <alignment horizontal="center" vertical="top"/>
    </xf>
    <xf numFmtId="49" fontId="30" fillId="23" borderId="10" xfId="0" applyNumberFormat="1" applyFont="1" applyFill="1" applyBorder="1" applyAlignment="1">
      <alignment horizontal="center" vertical="top"/>
    </xf>
    <xf numFmtId="3" fontId="30" fillId="23" borderId="11" xfId="0" applyNumberFormat="1" applyFont="1" applyFill="1" applyBorder="1" applyAlignment="1">
      <alignment horizontal="center" vertical="top"/>
    </xf>
    <xf numFmtId="0" fontId="29" fillId="23" borderId="0" xfId="0" applyFont="1" applyFill="1" applyAlignment="1">
      <alignment horizontal="left" vertical="top" wrapText="1"/>
    </xf>
    <xf numFmtId="0" fontId="29" fillId="0" borderId="0" xfId="56" applyFont="1" applyAlignment="1">
      <alignment vertical="top" wrapText="1"/>
    </xf>
    <xf numFmtId="3" fontId="29" fillId="0" borderId="10" xfId="0" applyNumberFormat="1" applyFont="1" applyBorder="1" applyAlignment="1">
      <alignment horizontal="center" vertical="top"/>
    </xf>
    <xf numFmtId="2" fontId="27" fillId="0" borderId="0" xfId="0" applyNumberFormat="1" applyFont="1"/>
    <xf numFmtId="4" fontId="19" fillId="0" borderId="0" xfId="0" applyNumberFormat="1" applyFont="1" applyAlignment="1">
      <alignment horizontal="right" vertical="top"/>
    </xf>
    <xf numFmtId="4" fontId="18" fillId="0" borderId="0" xfId="0" applyNumberFormat="1" applyFont="1"/>
    <xf numFmtId="4" fontId="28" fillId="0" borderId="10" xfId="0" applyNumberFormat="1" applyFont="1" applyBorder="1" applyAlignment="1">
      <alignment horizontal="center"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30" fillId="23" borderId="11" xfId="0" applyFont="1" applyFill="1" applyBorder="1" applyAlignment="1">
      <alignment vertical="top" wrapText="1"/>
    </xf>
    <xf numFmtId="0" fontId="29" fillId="23" borderId="0" xfId="0" applyFont="1" applyFill="1" applyAlignment="1">
      <alignment vertical="top"/>
    </xf>
    <xf numFmtId="0" fontId="28" fillId="0" borderId="0" xfId="0" applyFont="1" applyAlignment="1">
      <alignment horizontal="center" vertical="top"/>
    </xf>
    <xf numFmtId="4" fontId="28" fillId="23" borderId="10" xfId="0" applyNumberFormat="1" applyFont="1" applyFill="1" applyBorder="1" applyAlignment="1">
      <alignment horizontal="center" vertical="top"/>
    </xf>
    <xf numFmtId="0" fontId="28" fillId="0" borderId="0" xfId="0" applyFont="1" applyAlignment="1">
      <alignment horizontal="left" vertical="top"/>
    </xf>
    <xf numFmtId="4" fontId="30" fillId="23" borderId="10" xfId="0" applyNumberFormat="1" applyFont="1" applyFill="1" applyBorder="1" applyAlignment="1">
      <alignment horizontal="center" vertical="top"/>
    </xf>
    <xf numFmtId="49" fontId="29" fillId="23" borderId="11" xfId="0" applyNumberFormat="1" applyFont="1" applyFill="1" applyBorder="1" applyAlignment="1">
      <alignment horizontal="center" vertical="top"/>
    </xf>
    <xf numFmtId="4" fontId="29" fillId="23" borderId="10" xfId="0" applyNumberFormat="1" applyFont="1" applyFill="1" applyBorder="1" applyAlignment="1">
      <alignment horizontal="center" vertical="top"/>
    </xf>
    <xf numFmtId="49" fontId="28" fillId="23" borderId="14" xfId="0" applyNumberFormat="1" applyFont="1" applyFill="1" applyBorder="1" applyAlignment="1">
      <alignment horizontal="center" vertical="top"/>
    </xf>
    <xf numFmtId="0" fontId="28" fillId="23" borderId="10" xfId="0" applyFont="1" applyFill="1" applyBorder="1" applyAlignment="1">
      <alignment horizontal="center" vertical="top"/>
    </xf>
    <xf numFmtId="0" fontId="28" fillId="23" borderId="0" xfId="0" applyFont="1" applyFill="1" applyAlignment="1">
      <alignment horizontal="left" vertical="top"/>
    </xf>
    <xf numFmtId="0" fontId="28" fillId="23" borderId="0" xfId="0" applyFont="1" applyFill="1" applyAlignment="1">
      <alignment horizontal="center" vertical="top"/>
    </xf>
    <xf numFmtId="4" fontId="29" fillId="23" borderId="11" xfId="0" applyNumberFormat="1" applyFont="1" applyFill="1" applyBorder="1" applyAlignment="1">
      <alignment horizontal="center" vertical="top"/>
    </xf>
    <xf numFmtId="0" fontId="30" fillId="23" borderId="0" xfId="0" applyFont="1" applyFill="1" applyAlignment="1">
      <alignment horizontal="left" vertical="top" wrapText="1"/>
    </xf>
    <xf numFmtId="49" fontId="28" fillId="23" borderId="11" xfId="0" applyNumberFormat="1" applyFont="1" applyFill="1" applyBorder="1" applyAlignment="1">
      <alignment horizontal="center" vertical="top"/>
    </xf>
    <xf numFmtId="0" fontId="28" fillId="23" borderId="14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vertical="top"/>
    </xf>
    <xf numFmtId="0" fontId="31" fillId="0" borderId="0" xfId="50" applyFont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1" fontId="31" fillId="0" borderId="0" xfId="0" applyNumberFormat="1" applyFont="1" applyAlignment="1">
      <alignment horizontal="right"/>
    </xf>
    <xf numFmtId="1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166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4" fillId="0" borderId="0" xfId="0" applyFont="1"/>
    <xf numFmtId="0" fontId="31" fillId="0" borderId="0" xfId="0" applyFont="1" applyAlignment="1">
      <alignment horizontal="left" vertical="center"/>
    </xf>
    <xf numFmtId="0" fontId="31" fillId="0" borderId="0" xfId="50" applyFont="1" applyAlignment="1">
      <alignment horizontal="right" vertical="center"/>
    </xf>
    <xf numFmtId="0" fontId="31" fillId="0" borderId="0" xfId="0" applyFont="1" applyAlignment="1">
      <alignment horizontal="center"/>
    </xf>
    <xf numFmtId="1" fontId="31" fillId="0" borderId="0" xfId="0" applyNumberFormat="1" applyFont="1"/>
    <xf numFmtId="1" fontId="33" fillId="0" borderId="0" xfId="0" applyNumberFormat="1" applyFont="1" applyAlignment="1">
      <alignment horizontal="right"/>
    </xf>
    <xf numFmtId="1" fontId="33" fillId="0" borderId="0" xfId="0" applyNumberFormat="1" applyFont="1"/>
    <xf numFmtId="49" fontId="29" fillId="23" borderId="14" xfId="0" applyNumberFormat="1" applyFont="1" applyFill="1" applyBorder="1" applyAlignment="1">
      <alignment horizontal="center" vertical="top"/>
    </xf>
    <xf numFmtId="0" fontId="29" fillId="23" borderId="14" xfId="0" applyFont="1" applyFill="1" applyBorder="1" applyAlignment="1">
      <alignment vertical="top" wrapText="1"/>
    </xf>
    <xf numFmtId="49" fontId="35" fillId="23" borderId="10" xfId="0" applyNumberFormat="1" applyFont="1" applyFill="1" applyBorder="1" applyAlignment="1">
      <alignment horizontal="center" vertical="top"/>
    </xf>
    <xf numFmtId="4" fontId="28" fillId="23" borderId="11" xfId="0" applyNumberFormat="1" applyFont="1" applyFill="1" applyBorder="1" applyAlignment="1">
      <alignment horizontal="center" vertical="top"/>
    </xf>
    <xf numFmtId="0" fontId="30" fillId="23" borderId="14" xfId="0" applyFont="1" applyFill="1" applyBorder="1" applyAlignment="1">
      <alignment vertical="top" wrapText="1"/>
    </xf>
    <xf numFmtId="0" fontId="28" fillId="23" borderId="14" xfId="0" applyFont="1" applyFill="1" applyBorder="1" applyAlignment="1">
      <alignment horizontal="left" vertical="top" wrapText="1"/>
    </xf>
    <xf numFmtId="49" fontId="28" fillId="23" borderId="5" xfId="0" applyNumberFormat="1" applyFont="1" applyFill="1" applyBorder="1" applyAlignment="1">
      <alignment horizontal="center" vertical="top"/>
    </xf>
    <xf numFmtId="0" fontId="28" fillId="23" borderId="13" xfId="0" applyFont="1" applyFill="1" applyBorder="1" applyAlignment="1">
      <alignment horizontal="left" vertical="top" wrapText="1"/>
    </xf>
    <xf numFmtId="3" fontId="28" fillId="23" borderId="5" xfId="0" applyNumberFormat="1" applyFont="1" applyFill="1" applyBorder="1" applyAlignment="1">
      <alignment horizontal="center" vertical="top"/>
    </xf>
    <xf numFmtId="4" fontId="28" fillId="23" borderId="5" xfId="0" applyNumberFormat="1" applyFont="1" applyFill="1" applyBorder="1" applyAlignment="1">
      <alignment horizontal="center" vertical="top"/>
    </xf>
    <xf numFmtId="0" fontId="16" fillId="23" borderId="6" xfId="0" applyFont="1" applyFill="1" applyBorder="1" applyAlignment="1">
      <alignment horizontal="center"/>
    </xf>
    <xf numFmtId="0" fontId="25" fillId="23" borderId="8" xfId="0" applyFont="1" applyFill="1" applyBorder="1" applyAlignment="1">
      <alignment horizontal="center" vertical="top" wrapText="1"/>
    </xf>
    <xf numFmtId="0" fontId="25" fillId="23" borderId="10" xfId="0" applyFont="1" applyFill="1" applyBorder="1" applyAlignment="1">
      <alignment horizontal="center" vertical="top" wrapText="1"/>
    </xf>
    <xf numFmtId="0" fontId="25" fillId="23" borderId="9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13" fillId="23" borderId="8" xfId="0" applyFont="1" applyFill="1" applyBorder="1" applyAlignment="1">
      <alignment horizontal="center" vertical="top" wrapText="1"/>
    </xf>
    <xf numFmtId="0" fontId="13" fillId="23" borderId="9" xfId="0" applyFont="1" applyFill="1" applyBorder="1" applyAlignment="1">
      <alignment horizontal="center" vertical="top" wrapText="1"/>
    </xf>
    <xf numFmtId="0" fontId="13" fillId="23" borderId="17" xfId="0" applyFont="1" applyFill="1" applyBorder="1" applyAlignment="1">
      <alignment horizontal="center" vertical="top" wrapText="1"/>
    </xf>
    <xf numFmtId="0" fontId="13" fillId="23" borderId="11" xfId="0" applyFont="1" applyFill="1" applyBorder="1" applyAlignment="1">
      <alignment horizontal="center" vertical="top" wrapText="1"/>
    </xf>
    <xf numFmtId="0" fontId="13" fillId="23" borderId="19" xfId="0" applyFont="1" applyFill="1" applyBorder="1" applyAlignment="1">
      <alignment horizontal="center" vertical="top" wrapText="1"/>
    </xf>
    <xf numFmtId="0" fontId="21" fillId="23" borderId="8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vertical="top"/>
    </xf>
    <xf numFmtId="0" fontId="13" fillId="23" borderId="9" xfId="0" applyFont="1" applyFill="1" applyBorder="1" applyAlignment="1">
      <alignment vertical="top"/>
    </xf>
    <xf numFmtId="0" fontId="13" fillId="23" borderId="7" xfId="0" applyFont="1" applyFill="1" applyBorder="1" applyAlignment="1">
      <alignment horizontal="center" vertical="top" wrapText="1"/>
    </xf>
    <xf numFmtId="0" fontId="13" fillId="23" borderId="12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24" fillId="23" borderId="0" xfId="0" applyFont="1" applyFill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top" wrapText="1"/>
    </xf>
    <xf numFmtId="0" fontId="26" fillId="23" borderId="8" xfId="0" applyFont="1" applyFill="1" applyBorder="1" applyAlignment="1">
      <alignment horizontal="center" vertical="top" wrapText="1"/>
    </xf>
    <xf numFmtId="0" fontId="16" fillId="23" borderId="7" xfId="0" applyFont="1" applyFill="1" applyBorder="1" applyAlignment="1">
      <alignment horizontal="center" vertical="top" wrapText="1"/>
    </xf>
    <xf numFmtId="0" fontId="13" fillId="23" borderId="13" xfId="0" applyFont="1" applyFill="1" applyBorder="1" applyAlignment="1">
      <alignment horizontal="center" vertical="top" wrapText="1"/>
    </xf>
    <xf numFmtId="0" fontId="13" fillId="23" borderId="15" xfId="0" applyFont="1" applyFill="1" applyBorder="1" applyAlignment="1">
      <alignment horizontal="center" vertical="top" wrapText="1"/>
    </xf>
    <xf numFmtId="0" fontId="13" fillId="23" borderId="14" xfId="0" applyFont="1" applyFill="1" applyBorder="1" applyAlignment="1">
      <alignment horizontal="center" vertical="top" wrapText="1"/>
    </xf>
    <xf numFmtId="0" fontId="13" fillId="23" borderId="18" xfId="0" applyFont="1" applyFill="1" applyBorder="1" applyAlignment="1">
      <alignment horizontal="center" vertical="top" wrapText="1"/>
    </xf>
    <xf numFmtId="0" fontId="16" fillId="23" borderId="13" xfId="0" applyFont="1" applyFill="1" applyBorder="1" applyAlignment="1">
      <alignment horizontal="center" vertical="top" wrapText="1"/>
    </xf>
    <xf numFmtId="0" fontId="16" fillId="23" borderId="16" xfId="0" applyFont="1" applyFill="1" applyBorder="1" applyAlignment="1">
      <alignment horizontal="center" vertical="top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tabSelected="1" zoomScale="50" zoomScaleNormal="50" zoomScaleSheetLayoutView="90" workbookViewId="0"/>
  </sheetViews>
  <sheetFormatPr defaultColWidth="9.109375" defaultRowHeight="15"/>
  <cols>
    <col min="1" max="1" width="18.44140625" style="2" customWidth="1"/>
    <col min="2" max="2" width="11.6640625" style="1" customWidth="1"/>
    <col min="3" max="3" width="15.77734375" style="1" customWidth="1"/>
    <col min="4" max="4" width="80.6640625" style="1" customWidth="1"/>
    <col min="5" max="5" width="26.33203125" style="1" customWidth="1"/>
    <col min="6" max="6" width="25.33203125" style="1" customWidth="1"/>
    <col min="7" max="7" width="22.109375" style="1" customWidth="1"/>
    <col min="8" max="9" width="19.6640625" style="1" customWidth="1"/>
    <col min="10" max="11" width="23.33203125" style="1" customWidth="1"/>
    <col min="12" max="14" width="19.6640625" style="1" customWidth="1"/>
    <col min="15" max="15" width="21.33203125" style="1" customWidth="1"/>
    <col min="16" max="16" width="25.33203125" style="1" customWidth="1"/>
    <col min="17" max="17" width="28.109375" style="19" customWidth="1"/>
    <col min="18" max="18" width="21.77734375" style="1" customWidth="1"/>
    <col min="19" max="19" width="19.109375" style="1" customWidth="1"/>
    <col min="20" max="20" width="16.109375" style="1" customWidth="1"/>
    <col min="21" max="16383" width="9.109375" style="1"/>
    <col min="16384" max="16384" width="15.33203125" style="1" bestFit="1" customWidth="1"/>
  </cols>
  <sheetData>
    <row r="1" spans="1:18" ht="34.799999999999997" customHeight="1">
      <c r="M1" s="126" t="s">
        <v>27</v>
      </c>
      <c r="N1" s="126"/>
      <c r="O1" s="126"/>
      <c r="P1" s="126"/>
    </row>
    <row r="2" spans="1:18" s="2" customFormat="1" ht="33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26" t="s">
        <v>220</v>
      </c>
      <c r="N2" s="127"/>
      <c r="O2" s="127"/>
      <c r="P2" s="127"/>
      <c r="Q2" s="19"/>
    </row>
    <row r="3" spans="1:18" s="2" customFormat="1" ht="36" customHeight="1">
      <c r="C3" s="20"/>
      <c r="D3" s="20"/>
      <c r="E3" s="20"/>
      <c r="F3" s="20"/>
      <c r="G3" s="20"/>
      <c r="H3" s="20"/>
      <c r="I3" s="20"/>
      <c r="J3" s="20"/>
      <c r="K3" s="20"/>
      <c r="L3" s="20"/>
      <c r="M3" s="128" t="s">
        <v>221</v>
      </c>
      <c r="N3" s="128"/>
      <c r="O3" s="128"/>
      <c r="P3" s="128"/>
      <c r="Q3" s="19"/>
    </row>
    <row r="4" spans="1:18" s="2" customFormat="1" ht="46.8" customHeight="1">
      <c r="C4" s="20"/>
      <c r="D4" s="20"/>
      <c r="E4" s="20"/>
      <c r="F4" s="20"/>
      <c r="G4" s="20"/>
      <c r="H4" s="20"/>
      <c r="I4" s="20"/>
      <c r="J4" s="20"/>
      <c r="K4" s="20"/>
      <c r="L4" s="20"/>
      <c r="M4" s="129" t="s">
        <v>22</v>
      </c>
      <c r="N4" s="126"/>
      <c r="O4" s="126"/>
      <c r="P4" s="126"/>
      <c r="Q4" s="19"/>
    </row>
    <row r="5" spans="1:18" s="2" customFormat="1" ht="48.6" customHeight="1">
      <c r="C5" s="20"/>
      <c r="D5" s="20"/>
      <c r="E5" s="20"/>
      <c r="F5" s="20"/>
      <c r="G5" s="20"/>
      <c r="H5" s="20"/>
      <c r="I5" s="20"/>
      <c r="J5" s="20"/>
      <c r="K5" s="20"/>
      <c r="L5" s="20"/>
      <c r="M5" s="76"/>
      <c r="N5" s="75"/>
      <c r="O5" s="75"/>
      <c r="P5" s="75"/>
      <c r="Q5" s="19"/>
    </row>
    <row r="6" spans="1:18" ht="30.6" customHeight="1">
      <c r="A6" s="142" t="s">
        <v>23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8" ht="21">
      <c r="A7" s="122">
        <v>1356300000</v>
      </c>
      <c r="B7" s="122"/>
      <c r="C7" s="22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8" ht="21">
      <c r="A8" s="151" t="s">
        <v>17</v>
      </c>
      <c r="B8" s="151"/>
      <c r="C8" s="22"/>
      <c r="D8" s="21"/>
      <c r="E8" s="21"/>
      <c r="F8" s="21"/>
      <c r="G8" s="21"/>
      <c r="H8" s="21"/>
      <c r="I8" s="21"/>
      <c r="J8" s="23"/>
      <c r="K8" s="21"/>
      <c r="L8" s="21"/>
      <c r="M8" s="21"/>
      <c r="N8" s="21"/>
      <c r="O8" s="21"/>
      <c r="P8" s="21"/>
    </row>
    <row r="9" spans="1:18" ht="17.399999999999999">
      <c r="A9" s="24"/>
      <c r="B9" s="25"/>
      <c r="C9" s="25"/>
      <c r="D9" s="25"/>
      <c r="E9" s="22"/>
      <c r="F9" s="22"/>
      <c r="G9" s="26"/>
      <c r="H9" s="22"/>
      <c r="I9" s="22"/>
      <c r="J9" s="27"/>
      <c r="K9" s="22"/>
      <c r="L9" s="22"/>
      <c r="M9" s="22"/>
      <c r="N9" s="22"/>
      <c r="O9" s="22"/>
      <c r="P9" s="28" t="s">
        <v>18</v>
      </c>
    </row>
    <row r="10" spans="1:18" ht="18.75" customHeight="1">
      <c r="A10" s="123" t="s">
        <v>15</v>
      </c>
      <c r="B10" s="144" t="s">
        <v>16</v>
      </c>
      <c r="C10" s="144" t="s">
        <v>13</v>
      </c>
      <c r="D10" s="147" t="s">
        <v>14</v>
      </c>
      <c r="E10" s="145" t="s">
        <v>0</v>
      </c>
      <c r="F10" s="146"/>
      <c r="G10" s="146"/>
      <c r="H10" s="146"/>
      <c r="I10" s="139"/>
      <c r="J10" s="150" t="s">
        <v>1</v>
      </c>
      <c r="K10" s="146"/>
      <c r="L10" s="146"/>
      <c r="M10" s="146"/>
      <c r="N10" s="146"/>
      <c r="O10" s="139"/>
      <c r="P10" s="143" t="s">
        <v>2</v>
      </c>
    </row>
    <row r="11" spans="1:18" ht="17.25" customHeight="1">
      <c r="A11" s="124"/>
      <c r="B11" s="140"/>
      <c r="C11" s="140"/>
      <c r="D11" s="148"/>
      <c r="E11" s="130" t="s">
        <v>3</v>
      </c>
      <c r="F11" s="135" t="s">
        <v>4</v>
      </c>
      <c r="G11" s="138" t="s">
        <v>5</v>
      </c>
      <c r="H11" s="139"/>
      <c r="I11" s="135" t="s">
        <v>6</v>
      </c>
      <c r="J11" s="132" t="s">
        <v>3</v>
      </c>
      <c r="K11" s="135" t="s">
        <v>12</v>
      </c>
      <c r="L11" s="130" t="s">
        <v>4</v>
      </c>
      <c r="M11" s="138" t="s">
        <v>5</v>
      </c>
      <c r="N11" s="139"/>
      <c r="O11" s="135" t="s">
        <v>6</v>
      </c>
      <c r="P11" s="140"/>
    </row>
    <row r="12" spans="1:18" ht="20.25" customHeight="1">
      <c r="A12" s="124"/>
      <c r="B12" s="140"/>
      <c r="C12" s="140"/>
      <c r="D12" s="148"/>
      <c r="E12" s="140"/>
      <c r="F12" s="140"/>
      <c r="G12" s="130" t="s">
        <v>7</v>
      </c>
      <c r="H12" s="130" t="s">
        <v>8</v>
      </c>
      <c r="I12" s="140"/>
      <c r="J12" s="133"/>
      <c r="K12" s="136"/>
      <c r="L12" s="140"/>
      <c r="M12" s="130" t="s">
        <v>7</v>
      </c>
      <c r="N12" s="135" t="s">
        <v>8</v>
      </c>
      <c r="O12" s="140"/>
      <c r="P12" s="140"/>
    </row>
    <row r="13" spans="1:18" ht="33.75" customHeight="1">
      <c r="A13" s="125"/>
      <c r="B13" s="131"/>
      <c r="C13" s="131"/>
      <c r="D13" s="149"/>
      <c r="E13" s="131"/>
      <c r="F13" s="131"/>
      <c r="G13" s="131"/>
      <c r="H13" s="131"/>
      <c r="I13" s="131"/>
      <c r="J13" s="134"/>
      <c r="K13" s="137"/>
      <c r="L13" s="131"/>
      <c r="M13" s="131"/>
      <c r="N13" s="131"/>
      <c r="O13" s="131"/>
      <c r="P13" s="131"/>
    </row>
    <row r="14" spans="1:18" ht="18" customHeight="1">
      <c r="A14" s="29">
        <v>1</v>
      </c>
      <c r="B14" s="29">
        <v>2</v>
      </c>
      <c r="C14" s="29">
        <v>3</v>
      </c>
      <c r="D14" s="30">
        <v>4</v>
      </c>
      <c r="E14" s="29">
        <v>5</v>
      </c>
      <c r="F14" s="29">
        <v>6</v>
      </c>
      <c r="G14" s="29">
        <v>7</v>
      </c>
      <c r="H14" s="29">
        <v>8</v>
      </c>
      <c r="I14" s="29">
        <v>9</v>
      </c>
      <c r="J14" s="31">
        <v>10</v>
      </c>
      <c r="K14" s="29">
        <v>11</v>
      </c>
      <c r="L14" s="29">
        <v>12</v>
      </c>
      <c r="M14" s="29">
        <v>13</v>
      </c>
      <c r="N14" s="29">
        <v>14</v>
      </c>
      <c r="O14" s="29">
        <v>15</v>
      </c>
      <c r="P14" s="29">
        <v>16</v>
      </c>
    </row>
    <row r="15" spans="1:18" s="17" customFormat="1" ht="32.25" customHeight="1">
      <c r="A15" s="43" t="s">
        <v>10</v>
      </c>
      <c r="B15" s="49"/>
      <c r="C15" s="43"/>
      <c r="D15" s="44" t="s">
        <v>21</v>
      </c>
      <c r="E15" s="45">
        <f>E17+E19+E21+E22+E23</f>
        <v>352799185</v>
      </c>
      <c r="F15" s="45">
        <f t="shared" ref="F15:P15" si="0">F17+F19+F21+F22+F23</f>
        <v>352799185</v>
      </c>
      <c r="G15" s="45">
        <f t="shared" si="0"/>
        <v>147139900</v>
      </c>
      <c r="H15" s="45">
        <f t="shared" si="0"/>
        <v>0</v>
      </c>
      <c r="I15" s="45">
        <f t="shared" si="0"/>
        <v>0</v>
      </c>
      <c r="J15" s="80">
        <f t="shared" si="0"/>
        <v>42010500.18</v>
      </c>
      <c r="K15" s="80">
        <f t="shared" si="0"/>
        <v>42010500.18</v>
      </c>
      <c r="L15" s="45">
        <f t="shared" si="0"/>
        <v>0</v>
      </c>
      <c r="M15" s="45">
        <f t="shared" si="0"/>
        <v>0</v>
      </c>
      <c r="N15" s="45">
        <f t="shared" si="0"/>
        <v>0</v>
      </c>
      <c r="O15" s="80">
        <f t="shared" si="0"/>
        <v>42010500.18</v>
      </c>
      <c r="P15" s="80">
        <f t="shared" si="0"/>
        <v>394809685.18000001</v>
      </c>
      <c r="Q15" s="32"/>
      <c r="R15" s="32"/>
    </row>
    <row r="16" spans="1:18" s="17" customFormat="1" ht="32.25" customHeight="1">
      <c r="A16" s="43" t="s">
        <v>11</v>
      </c>
      <c r="B16" s="49"/>
      <c r="C16" s="43"/>
      <c r="D16" s="46" t="s">
        <v>21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32"/>
    </row>
    <row r="17" spans="1:17" s="17" customFormat="1" ht="32.25" customHeight="1">
      <c r="A17" s="49" t="s">
        <v>52</v>
      </c>
      <c r="B17" s="49" t="s">
        <v>53</v>
      </c>
      <c r="C17" s="49"/>
      <c r="D17" s="64" t="s">
        <v>54</v>
      </c>
      <c r="E17" s="48">
        <f>E18</f>
        <v>-4887215</v>
      </c>
      <c r="F17" s="48">
        <f t="shared" ref="F17:F18" si="1">E17-I17</f>
        <v>-4887215</v>
      </c>
      <c r="G17" s="48">
        <f t="shared" ref="G17:O17" si="2">G18</f>
        <v>-39743900</v>
      </c>
      <c r="H17" s="48">
        <f t="shared" si="2"/>
        <v>0</v>
      </c>
      <c r="I17" s="48">
        <f t="shared" si="2"/>
        <v>0</v>
      </c>
      <c r="J17" s="65">
        <f t="shared" si="2"/>
        <v>0</v>
      </c>
      <c r="K17" s="48">
        <f t="shared" si="2"/>
        <v>0</v>
      </c>
      <c r="L17" s="48">
        <f t="shared" ref="L17:L21" si="3">J17-O17</f>
        <v>0</v>
      </c>
      <c r="M17" s="48">
        <f t="shared" si="2"/>
        <v>0</v>
      </c>
      <c r="N17" s="48">
        <f t="shared" si="2"/>
        <v>0</v>
      </c>
      <c r="O17" s="48">
        <f t="shared" si="2"/>
        <v>0</v>
      </c>
      <c r="P17" s="48">
        <f t="shared" ref="P17:P18" si="4">E17+J17</f>
        <v>-4887215</v>
      </c>
      <c r="Q17" s="32"/>
    </row>
    <row r="18" spans="1:17" s="17" customFormat="1" ht="32.25" customHeight="1">
      <c r="A18" s="66" t="s">
        <v>55</v>
      </c>
      <c r="B18" s="66" t="s">
        <v>56</v>
      </c>
      <c r="C18" s="66" t="s">
        <v>57</v>
      </c>
      <c r="D18" s="51" t="s">
        <v>58</v>
      </c>
      <c r="E18" s="52">
        <f>-48487500+43600285</f>
        <v>-4887215</v>
      </c>
      <c r="F18" s="52">
        <f t="shared" si="1"/>
        <v>-4887215</v>
      </c>
      <c r="G18" s="52">
        <v>-39743900</v>
      </c>
      <c r="H18" s="52">
        <v>0</v>
      </c>
      <c r="I18" s="52">
        <v>0</v>
      </c>
      <c r="J18" s="67">
        <v>0</v>
      </c>
      <c r="K18" s="52">
        <v>0</v>
      </c>
      <c r="L18" s="52">
        <f t="shared" si="3"/>
        <v>0</v>
      </c>
      <c r="M18" s="52">
        <v>0</v>
      </c>
      <c r="N18" s="52">
        <v>0</v>
      </c>
      <c r="O18" s="52">
        <v>0</v>
      </c>
      <c r="P18" s="52">
        <f t="shared" si="4"/>
        <v>-4887215</v>
      </c>
      <c r="Q18" s="32"/>
    </row>
    <row r="19" spans="1:17" s="17" customFormat="1" ht="16.8">
      <c r="A19" s="49" t="s">
        <v>205</v>
      </c>
      <c r="B19" s="49" t="s">
        <v>206</v>
      </c>
      <c r="C19" s="49"/>
      <c r="D19" s="64" t="s">
        <v>207</v>
      </c>
      <c r="E19" s="48">
        <f>E20</f>
        <v>12276500</v>
      </c>
      <c r="F19" s="48">
        <f t="shared" ref="F19:P19" si="5">F20</f>
        <v>12276500</v>
      </c>
      <c r="G19" s="48">
        <f t="shared" si="5"/>
        <v>10062700</v>
      </c>
      <c r="H19" s="48">
        <f t="shared" si="5"/>
        <v>0</v>
      </c>
      <c r="I19" s="48">
        <f t="shared" si="5"/>
        <v>0</v>
      </c>
      <c r="J19" s="48">
        <f t="shared" si="5"/>
        <v>0</v>
      </c>
      <c r="K19" s="48">
        <f t="shared" si="5"/>
        <v>0</v>
      </c>
      <c r="L19" s="48">
        <f t="shared" si="5"/>
        <v>0</v>
      </c>
      <c r="M19" s="48">
        <f t="shared" si="5"/>
        <v>0</v>
      </c>
      <c r="N19" s="48">
        <f t="shared" si="5"/>
        <v>0</v>
      </c>
      <c r="O19" s="48">
        <f t="shared" si="5"/>
        <v>0</v>
      </c>
      <c r="P19" s="48">
        <f t="shared" si="5"/>
        <v>12276500</v>
      </c>
      <c r="Q19" s="32"/>
    </row>
    <row r="20" spans="1:17" s="17" customFormat="1" ht="32.25" customHeight="1">
      <c r="A20" s="66" t="s">
        <v>208</v>
      </c>
      <c r="B20" s="66" t="s">
        <v>209</v>
      </c>
      <c r="C20" s="66" t="s">
        <v>9</v>
      </c>
      <c r="D20" s="77" t="s">
        <v>210</v>
      </c>
      <c r="E20" s="52">
        <v>12276500</v>
      </c>
      <c r="F20" s="52">
        <f t="shared" ref="F20" si="6">E20-I20</f>
        <v>12276500</v>
      </c>
      <c r="G20" s="52">
        <v>10062700</v>
      </c>
      <c r="H20" s="52">
        <v>0</v>
      </c>
      <c r="I20" s="52">
        <v>0</v>
      </c>
      <c r="J20" s="52">
        <v>0</v>
      </c>
      <c r="K20" s="52">
        <v>0</v>
      </c>
      <c r="L20" s="52">
        <f t="shared" ref="L20" si="7">J20-O20</f>
        <v>0</v>
      </c>
      <c r="M20" s="52">
        <v>0</v>
      </c>
      <c r="N20" s="52">
        <v>0</v>
      </c>
      <c r="O20" s="52">
        <v>0</v>
      </c>
      <c r="P20" s="52">
        <f t="shared" ref="P20" si="8">E20+J20</f>
        <v>12276500</v>
      </c>
      <c r="Q20" s="32"/>
    </row>
    <row r="21" spans="1:17" s="17" customFormat="1" ht="30">
      <c r="A21" s="49" t="s">
        <v>190</v>
      </c>
      <c r="B21" s="49" t="s">
        <v>151</v>
      </c>
      <c r="C21" s="49" t="s">
        <v>9</v>
      </c>
      <c r="D21" s="68" t="s">
        <v>152</v>
      </c>
      <c r="E21" s="48">
        <v>0</v>
      </c>
      <c r="F21" s="48">
        <f>E21-I21</f>
        <v>0</v>
      </c>
      <c r="G21" s="48">
        <v>0</v>
      </c>
      <c r="H21" s="48">
        <v>0</v>
      </c>
      <c r="I21" s="48">
        <v>0</v>
      </c>
      <c r="J21" s="89">
        <v>42010500.18</v>
      </c>
      <c r="K21" s="89">
        <v>42010500.18</v>
      </c>
      <c r="L21" s="48">
        <f t="shared" si="3"/>
        <v>0</v>
      </c>
      <c r="M21" s="48">
        <v>0</v>
      </c>
      <c r="N21" s="48">
        <v>0</v>
      </c>
      <c r="O21" s="89">
        <v>42010500.18</v>
      </c>
      <c r="P21" s="84">
        <f>E21+J21</f>
        <v>42010500.18</v>
      </c>
      <c r="Q21" s="32"/>
    </row>
    <row r="22" spans="1:17" s="17" customFormat="1" ht="30">
      <c r="A22" s="49" t="s">
        <v>24</v>
      </c>
      <c r="B22" s="49" t="s">
        <v>25</v>
      </c>
      <c r="C22" s="49" t="s">
        <v>9</v>
      </c>
      <c r="D22" s="68" t="s">
        <v>26</v>
      </c>
      <c r="E22" s="48">
        <v>215721800</v>
      </c>
      <c r="F22" s="48">
        <f>E22-I22</f>
        <v>215721800</v>
      </c>
      <c r="G22" s="48">
        <v>176821100</v>
      </c>
      <c r="H22" s="48">
        <v>0</v>
      </c>
      <c r="I22" s="48">
        <v>0</v>
      </c>
      <c r="J22" s="65">
        <v>0</v>
      </c>
      <c r="K22" s="65">
        <v>0</v>
      </c>
      <c r="L22" s="48">
        <v>0</v>
      </c>
      <c r="M22" s="48">
        <v>0</v>
      </c>
      <c r="N22" s="48">
        <v>0</v>
      </c>
      <c r="O22" s="65">
        <v>0</v>
      </c>
      <c r="P22" s="48">
        <f>E22+J22</f>
        <v>215721800</v>
      </c>
      <c r="Q22" s="32"/>
    </row>
    <row r="23" spans="1:17" s="17" customFormat="1" ht="30">
      <c r="A23" s="58" t="s">
        <v>60</v>
      </c>
      <c r="B23" s="58" t="s">
        <v>61</v>
      </c>
      <c r="C23" s="58" t="s">
        <v>9</v>
      </c>
      <c r="D23" s="69" t="s">
        <v>62</v>
      </c>
      <c r="E23" s="70">
        <v>129688100</v>
      </c>
      <c r="F23" s="60">
        <f>E23-I23</f>
        <v>129688100</v>
      </c>
      <c r="G23" s="65">
        <v>0</v>
      </c>
      <c r="H23" s="60">
        <v>0</v>
      </c>
      <c r="I23" s="60">
        <v>0</v>
      </c>
      <c r="J23" s="60">
        <v>0</v>
      </c>
      <c r="K23" s="60">
        <f>J23-N23</f>
        <v>0</v>
      </c>
      <c r="L23" s="60">
        <v>0</v>
      </c>
      <c r="M23" s="60">
        <v>0</v>
      </c>
      <c r="N23" s="60">
        <v>0</v>
      </c>
      <c r="O23" s="60">
        <v>0</v>
      </c>
      <c r="P23" s="60">
        <f>E23+J23</f>
        <v>129688100</v>
      </c>
      <c r="Q23" s="32"/>
    </row>
    <row r="24" spans="1:17" s="17" customFormat="1" ht="31.2">
      <c r="A24" s="53" t="s">
        <v>36</v>
      </c>
      <c r="B24" s="54"/>
      <c r="C24" s="53"/>
      <c r="D24" s="55" t="s">
        <v>59</v>
      </c>
      <c r="E24" s="56">
        <f>E26+E28</f>
        <v>575000</v>
      </c>
      <c r="F24" s="56">
        <f t="shared" ref="F24:P24" si="9">F26+F28</f>
        <v>575000</v>
      </c>
      <c r="G24" s="56">
        <f t="shared" si="9"/>
        <v>0</v>
      </c>
      <c r="H24" s="56">
        <f t="shared" si="9"/>
        <v>0</v>
      </c>
      <c r="I24" s="56">
        <f t="shared" si="9"/>
        <v>0</v>
      </c>
      <c r="J24" s="74">
        <f t="shared" si="9"/>
        <v>60895077.289999999</v>
      </c>
      <c r="K24" s="74">
        <f t="shared" si="9"/>
        <v>60895077.289999999</v>
      </c>
      <c r="L24" s="56">
        <f t="shared" si="9"/>
        <v>0</v>
      </c>
      <c r="M24" s="56">
        <f t="shared" si="9"/>
        <v>0</v>
      </c>
      <c r="N24" s="56">
        <f t="shared" si="9"/>
        <v>0</v>
      </c>
      <c r="O24" s="74">
        <f t="shared" si="9"/>
        <v>60895077.289999999</v>
      </c>
      <c r="P24" s="74">
        <f t="shared" si="9"/>
        <v>61470077.289999999</v>
      </c>
      <c r="Q24" s="32"/>
    </row>
    <row r="25" spans="1:17" s="17" customFormat="1" ht="31.2">
      <c r="A25" s="53" t="s">
        <v>37</v>
      </c>
      <c r="B25" s="54"/>
      <c r="C25" s="53"/>
      <c r="D25" s="57" t="s">
        <v>59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32"/>
    </row>
    <row r="26" spans="1:17" s="17" customFormat="1" ht="16.8">
      <c r="A26" s="58" t="s">
        <v>38</v>
      </c>
      <c r="B26" s="58" t="s">
        <v>39</v>
      </c>
      <c r="C26" s="58" t="s">
        <v>40</v>
      </c>
      <c r="D26" s="59" t="s">
        <v>41</v>
      </c>
      <c r="E26" s="60">
        <f>E27</f>
        <v>575000</v>
      </c>
      <c r="F26" s="60">
        <f t="shared" ref="F26:P26" si="10">F27</f>
        <v>575000</v>
      </c>
      <c r="G26" s="60">
        <f t="shared" si="10"/>
        <v>0</v>
      </c>
      <c r="H26" s="60">
        <f t="shared" si="10"/>
        <v>0</v>
      </c>
      <c r="I26" s="60">
        <f t="shared" si="10"/>
        <v>0</v>
      </c>
      <c r="J26" s="60">
        <f t="shared" si="10"/>
        <v>0</v>
      </c>
      <c r="K26" s="60">
        <f t="shared" si="10"/>
        <v>0</v>
      </c>
      <c r="L26" s="60">
        <f t="shared" si="10"/>
        <v>0</v>
      </c>
      <c r="M26" s="60">
        <f t="shared" si="10"/>
        <v>0</v>
      </c>
      <c r="N26" s="60">
        <f t="shared" si="10"/>
        <v>0</v>
      </c>
      <c r="O26" s="60">
        <f t="shared" si="10"/>
        <v>0</v>
      </c>
      <c r="P26" s="60">
        <f t="shared" si="10"/>
        <v>575000</v>
      </c>
      <c r="Q26" s="32"/>
    </row>
    <row r="27" spans="1:17" s="17" customFormat="1" ht="46.8">
      <c r="A27" s="58"/>
      <c r="B27" s="58"/>
      <c r="C27" s="58"/>
      <c r="D27" s="61" t="s">
        <v>63</v>
      </c>
      <c r="E27" s="62">
        <v>575000</v>
      </c>
      <c r="F27" s="62">
        <f>E27-I27</f>
        <v>575000</v>
      </c>
      <c r="G27" s="63">
        <v>0</v>
      </c>
      <c r="H27" s="63">
        <v>0</v>
      </c>
      <c r="I27" s="63">
        <v>0</v>
      </c>
      <c r="J27" s="63">
        <v>0</v>
      </c>
      <c r="K27" s="63">
        <f>J27-N27</f>
        <v>0</v>
      </c>
      <c r="L27" s="63">
        <v>0</v>
      </c>
      <c r="M27" s="63">
        <v>0</v>
      </c>
      <c r="N27" s="63">
        <v>0</v>
      </c>
      <c r="O27" s="63">
        <v>0</v>
      </c>
      <c r="P27" s="63">
        <f t="shared" ref="P27:P28" si="11">E27+J27</f>
        <v>575000</v>
      </c>
      <c r="Q27" s="32"/>
    </row>
    <row r="28" spans="1:17" s="17" customFormat="1" ht="45">
      <c r="A28" s="49" t="s">
        <v>191</v>
      </c>
      <c r="B28" s="49" t="s">
        <v>192</v>
      </c>
      <c r="C28" s="112" t="s">
        <v>193</v>
      </c>
      <c r="D28" s="113" t="s">
        <v>194</v>
      </c>
      <c r="E28" s="48">
        <v>0</v>
      </c>
      <c r="F28" s="48">
        <f>E28-I28</f>
        <v>0</v>
      </c>
      <c r="G28" s="65">
        <v>0</v>
      </c>
      <c r="H28" s="65">
        <v>0</v>
      </c>
      <c r="I28" s="65">
        <v>0</v>
      </c>
      <c r="J28" s="89">
        <v>60895077.289999999</v>
      </c>
      <c r="K28" s="89">
        <v>60895077.289999999</v>
      </c>
      <c r="L28" s="48">
        <f>J28-O28</f>
        <v>0</v>
      </c>
      <c r="M28" s="65">
        <v>0</v>
      </c>
      <c r="N28" s="65">
        <v>0</v>
      </c>
      <c r="O28" s="89">
        <v>60895077.289999999</v>
      </c>
      <c r="P28" s="84">
        <f t="shared" si="11"/>
        <v>60895077.289999999</v>
      </c>
      <c r="Q28" s="32"/>
    </row>
    <row r="29" spans="1:17" s="17" customFormat="1" ht="31.2">
      <c r="A29" s="43" t="s">
        <v>195</v>
      </c>
      <c r="B29" s="49"/>
      <c r="C29" s="43"/>
      <c r="D29" s="44" t="s">
        <v>196</v>
      </c>
      <c r="E29" s="45">
        <f>E31+E32+E33</f>
        <v>3500000</v>
      </c>
      <c r="F29" s="45">
        <f t="shared" ref="F29:P29" si="12">F31+F32+F33</f>
        <v>3500000</v>
      </c>
      <c r="G29" s="45">
        <f t="shared" si="12"/>
        <v>0</v>
      </c>
      <c r="H29" s="45">
        <f t="shared" si="12"/>
        <v>0</v>
      </c>
      <c r="I29" s="45">
        <f t="shared" si="12"/>
        <v>0</v>
      </c>
      <c r="J29" s="45">
        <f t="shared" si="12"/>
        <v>2009539</v>
      </c>
      <c r="K29" s="45">
        <f t="shared" si="12"/>
        <v>2009539</v>
      </c>
      <c r="L29" s="45">
        <f t="shared" si="12"/>
        <v>0</v>
      </c>
      <c r="M29" s="45">
        <f t="shared" si="12"/>
        <v>0</v>
      </c>
      <c r="N29" s="45">
        <f t="shared" si="12"/>
        <v>0</v>
      </c>
      <c r="O29" s="45">
        <f t="shared" si="12"/>
        <v>2009539</v>
      </c>
      <c r="P29" s="45">
        <f t="shared" si="12"/>
        <v>5509539</v>
      </c>
      <c r="Q29" s="32"/>
    </row>
    <row r="30" spans="1:17" s="17" customFormat="1" ht="31.2">
      <c r="A30" s="43" t="s">
        <v>197</v>
      </c>
      <c r="B30" s="49"/>
      <c r="C30" s="43"/>
      <c r="D30" s="46" t="s">
        <v>196</v>
      </c>
      <c r="E30" s="45"/>
      <c r="F30" s="45"/>
      <c r="G30" s="45"/>
      <c r="H30" s="45"/>
      <c r="I30" s="45"/>
      <c r="J30" s="47"/>
      <c r="K30" s="45"/>
      <c r="L30" s="48"/>
      <c r="M30" s="45"/>
      <c r="N30" s="45"/>
      <c r="O30" s="45"/>
      <c r="P30" s="45"/>
      <c r="Q30" s="32"/>
    </row>
    <row r="31" spans="1:17" s="17" customFormat="1" ht="30">
      <c r="A31" s="49" t="s">
        <v>211</v>
      </c>
      <c r="B31" s="49" t="s">
        <v>109</v>
      </c>
      <c r="C31" s="49" t="s">
        <v>110</v>
      </c>
      <c r="D31" s="68" t="s">
        <v>111</v>
      </c>
      <c r="E31" s="48">
        <v>3500000</v>
      </c>
      <c r="F31" s="48">
        <f>E31-I31</f>
        <v>3500000</v>
      </c>
      <c r="G31" s="48">
        <v>0</v>
      </c>
      <c r="H31" s="48">
        <v>0</v>
      </c>
      <c r="I31" s="48">
        <v>0</v>
      </c>
      <c r="J31" s="65">
        <v>0</v>
      </c>
      <c r="K31" s="48">
        <v>0</v>
      </c>
      <c r="L31" s="48">
        <f>J31-O31</f>
        <v>0</v>
      </c>
      <c r="M31" s="48">
        <v>0</v>
      </c>
      <c r="N31" s="48">
        <v>0</v>
      </c>
      <c r="O31" s="48">
        <v>0</v>
      </c>
      <c r="P31" s="48">
        <f t="shared" ref="P31" si="13">E31+J31</f>
        <v>3500000</v>
      </c>
      <c r="Q31" s="32"/>
    </row>
    <row r="32" spans="1:17" s="17" customFormat="1" ht="45">
      <c r="A32" s="49" t="s">
        <v>198</v>
      </c>
      <c r="B32" s="83" t="s">
        <v>138</v>
      </c>
      <c r="C32" s="83" t="s">
        <v>139</v>
      </c>
      <c r="D32" s="64" t="s">
        <v>140</v>
      </c>
      <c r="E32" s="48">
        <v>0</v>
      </c>
      <c r="F32" s="48">
        <f>E32-I32</f>
        <v>0</v>
      </c>
      <c r="G32" s="48">
        <v>0</v>
      </c>
      <c r="H32" s="48">
        <v>0</v>
      </c>
      <c r="I32" s="48">
        <v>0</v>
      </c>
      <c r="J32" s="65">
        <v>509539</v>
      </c>
      <c r="K32" s="65">
        <v>509539</v>
      </c>
      <c r="L32" s="48">
        <f t="shared" ref="L32:L33" si="14">J32-O32</f>
        <v>0</v>
      </c>
      <c r="M32" s="48">
        <v>0</v>
      </c>
      <c r="N32" s="48">
        <v>0</v>
      </c>
      <c r="O32" s="65">
        <v>509539</v>
      </c>
      <c r="P32" s="48">
        <f>E32+J32</f>
        <v>509539</v>
      </c>
      <c r="Q32" s="32"/>
    </row>
    <row r="33" spans="1:17" s="17" customFormat="1" ht="45">
      <c r="A33" s="49" t="s">
        <v>199</v>
      </c>
      <c r="B33" s="49" t="s">
        <v>125</v>
      </c>
      <c r="C33" s="49" t="s">
        <v>126</v>
      </c>
      <c r="D33" s="68" t="s">
        <v>127</v>
      </c>
      <c r="E33" s="48">
        <v>0</v>
      </c>
      <c r="F33" s="48">
        <f>E33-I33</f>
        <v>0</v>
      </c>
      <c r="G33" s="48">
        <v>0</v>
      </c>
      <c r="H33" s="48">
        <v>0</v>
      </c>
      <c r="I33" s="48">
        <v>0</v>
      </c>
      <c r="J33" s="65">
        <v>1500000</v>
      </c>
      <c r="K33" s="65">
        <v>1500000</v>
      </c>
      <c r="L33" s="48">
        <f t="shared" si="14"/>
        <v>0</v>
      </c>
      <c r="M33" s="48">
        <v>0</v>
      </c>
      <c r="N33" s="48">
        <v>0</v>
      </c>
      <c r="O33" s="65">
        <v>1500000</v>
      </c>
      <c r="P33" s="48">
        <f>E33+J33</f>
        <v>1500000</v>
      </c>
      <c r="Q33" s="32"/>
    </row>
    <row r="34" spans="1:17" s="17" customFormat="1" ht="31.2">
      <c r="A34" s="43" t="s">
        <v>186</v>
      </c>
      <c r="B34" s="43"/>
      <c r="C34" s="43"/>
      <c r="D34" s="44" t="s">
        <v>187</v>
      </c>
      <c r="E34" s="45">
        <f>E36</f>
        <v>0</v>
      </c>
      <c r="F34" s="45">
        <f t="shared" ref="F34:P34" si="15">F36</f>
        <v>0</v>
      </c>
      <c r="G34" s="45">
        <f t="shared" si="15"/>
        <v>0</v>
      </c>
      <c r="H34" s="45">
        <f t="shared" si="15"/>
        <v>0</v>
      </c>
      <c r="I34" s="45">
        <f t="shared" si="15"/>
        <v>0</v>
      </c>
      <c r="J34" s="45">
        <f t="shared" si="15"/>
        <v>13145000</v>
      </c>
      <c r="K34" s="45">
        <f t="shared" si="15"/>
        <v>13145000</v>
      </c>
      <c r="L34" s="45">
        <f t="shared" si="15"/>
        <v>0</v>
      </c>
      <c r="M34" s="45">
        <f t="shared" si="15"/>
        <v>0</v>
      </c>
      <c r="N34" s="45">
        <f t="shared" si="15"/>
        <v>0</v>
      </c>
      <c r="O34" s="45">
        <f t="shared" si="15"/>
        <v>13145000</v>
      </c>
      <c r="P34" s="45">
        <f t="shared" si="15"/>
        <v>13145000</v>
      </c>
      <c r="Q34" s="32"/>
    </row>
    <row r="35" spans="1:17" s="17" customFormat="1" ht="31.2">
      <c r="A35" s="43" t="s">
        <v>188</v>
      </c>
      <c r="B35" s="43"/>
      <c r="C35" s="43"/>
      <c r="D35" s="46" t="s">
        <v>187</v>
      </c>
      <c r="E35" s="45"/>
      <c r="F35" s="45"/>
      <c r="G35" s="45"/>
      <c r="H35" s="45"/>
      <c r="I35" s="45"/>
      <c r="J35" s="47"/>
      <c r="K35" s="45"/>
      <c r="L35" s="48"/>
      <c r="M35" s="45"/>
      <c r="N35" s="45"/>
      <c r="O35" s="45"/>
      <c r="P35" s="45"/>
      <c r="Q35" s="32"/>
    </row>
    <row r="36" spans="1:17" s="17" customFormat="1" ht="45">
      <c r="A36" s="49" t="s">
        <v>189</v>
      </c>
      <c r="B36" s="83" t="s">
        <v>138</v>
      </c>
      <c r="C36" s="83" t="s">
        <v>139</v>
      </c>
      <c r="D36" s="64" t="s">
        <v>140</v>
      </c>
      <c r="E36" s="48">
        <v>0</v>
      </c>
      <c r="F36" s="48">
        <f>E36-I36</f>
        <v>0</v>
      </c>
      <c r="G36" s="48">
        <v>0</v>
      </c>
      <c r="H36" s="48">
        <v>0</v>
      </c>
      <c r="I36" s="48">
        <v>0</v>
      </c>
      <c r="J36" s="65">
        <v>13145000</v>
      </c>
      <c r="K36" s="65">
        <v>13145000</v>
      </c>
      <c r="L36" s="48">
        <f t="shared" ref="L36" si="16">J36-O36</f>
        <v>0</v>
      </c>
      <c r="M36" s="48">
        <v>0</v>
      </c>
      <c r="N36" s="48">
        <v>0</v>
      </c>
      <c r="O36" s="65">
        <v>13145000</v>
      </c>
      <c r="P36" s="48">
        <f>E36+J36</f>
        <v>13145000</v>
      </c>
      <c r="Q36" s="32"/>
    </row>
    <row r="37" spans="1:17" s="17" customFormat="1" ht="16.8">
      <c r="A37" s="43" t="s">
        <v>170</v>
      </c>
      <c r="B37" s="66"/>
      <c r="C37" s="114"/>
      <c r="D37" s="44" t="s">
        <v>171</v>
      </c>
      <c r="E37" s="45">
        <f>E39</f>
        <v>0</v>
      </c>
      <c r="F37" s="45">
        <f t="shared" ref="F37:P37" si="17">F39</f>
        <v>0</v>
      </c>
      <c r="G37" s="45">
        <f t="shared" si="17"/>
        <v>0</v>
      </c>
      <c r="H37" s="45">
        <f t="shared" si="17"/>
        <v>0</v>
      </c>
      <c r="I37" s="45">
        <f t="shared" si="17"/>
        <v>0</v>
      </c>
      <c r="J37" s="45">
        <f t="shared" si="17"/>
        <v>10200255</v>
      </c>
      <c r="K37" s="45">
        <f t="shared" si="17"/>
        <v>10200255</v>
      </c>
      <c r="L37" s="45">
        <f t="shared" si="17"/>
        <v>0</v>
      </c>
      <c r="M37" s="45">
        <f t="shared" si="17"/>
        <v>0</v>
      </c>
      <c r="N37" s="45">
        <f t="shared" si="17"/>
        <v>0</v>
      </c>
      <c r="O37" s="45">
        <f t="shared" si="17"/>
        <v>10200255</v>
      </c>
      <c r="P37" s="45">
        <f t="shared" si="17"/>
        <v>10200255</v>
      </c>
      <c r="Q37" s="32"/>
    </row>
    <row r="38" spans="1:17" s="17" customFormat="1" ht="16.8">
      <c r="A38" s="43" t="s">
        <v>172</v>
      </c>
      <c r="B38" s="49"/>
      <c r="C38" s="43"/>
      <c r="D38" s="46" t="s">
        <v>171</v>
      </c>
      <c r="E38" s="45"/>
      <c r="F38" s="45"/>
      <c r="G38" s="45"/>
      <c r="H38" s="45"/>
      <c r="I38" s="45"/>
      <c r="J38" s="47"/>
      <c r="K38" s="45"/>
      <c r="L38" s="48"/>
      <c r="M38" s="45"/>
      <c r="N38" s="45"/>
      <c r="O38" s="45"/>
      <c r="P38" s="45"/>
      <c r="Q38" s="32"/>
    </row>
    <row r="39" spans="1:17" s="17" customFormat="1" ht="45">
      <c r="A39" s="49" t="s">
        <v>173</v>
      </c>
      <c r="B39" s="49" t="s">
        <v>174</v>
      </c>
      <c r="C39" s="49" t="s">
        <v>175</v>
      </c>
      <c r="D39" s="68" t="s">
        <v>176</v>
      </c>
      <c r="E39" s="48">
        <v>0</v>
      </c>
      <c r="F39" s="48">
        <f>E39-I39</f>
        <v>0</v>
      </c>
      <c r="G39" s="48">
        <v>0</v>
      </c>
      <c r="H39" s="48">
        <v>0</v>
      </c>
      <c r="I39" s="48">
        <v>0</v>
      </c>
      <c r="J39" s="65">
        <v>10200255</v>
      </c>
      <c r="K39" s="65">
        <v>10200255</v>
      </c>
      <c r="L39" s="48">
        <f t="shared" ref="L39" si="18">J39-O39</f>
        <v>0</v>
      </c>
      <c r="M39" s="48">
        <v>0</v>
      </c>
      <c r="N39" s="48">
        <v>0</v>
      </c>
      <c r="O39" s="65">
        <v>10200255</v>
      </c>
      <c r="P39" s="48">
        <f>E39+J39</f>
        <v>10200255</v>
      </c>
      <c r="Q39" s="32"/>
    </row>
    <row r="40" spans="1:17" s="17" customFormat="1" ht="31.2">
      <c r="A40" s="43" t="s">
        <v>144</v>
      </c>
      <c r="B40" s="66"/>
      <c r="C40" s="114"/>
      <c r="D40" s="44" t="s">
        <v>145</v>
      </c>
      <c r="E40" s="45">
        <f>E42+E43+E44+E45+E46</f>
        <v>0</v>
      </c>
      <c r="F40" s="45">
        <f t="shared" ref="F40:P40" si="19">F42+F43+F44+F45+F46</f>
        <v>0</v>
      </c>
      <c r="G40" s="45">
        <f t="shared" si="19"/>
        <v>0</v>
      </c>
      <c r="H40" s="45">
        <f t="shared" si="19"/>
        <v>0</v>
      </c>
      <c r="I40" s="45">
        <f t="shared" si="19"/>
        <v>0</v>
      </c>
      <c r="J40" s="45">
        <f t="shared" si="19"/>
        <v>147741731</v>
      </c>
      <c r="K40" s="45">
        <f t="shared" si="19"/>
        <v>147741731</v>
      </c>
      <c r="L40" s="45">
        <f t="shared" si="19"/>
        <v>0</v>
      </c>
      <c r="M40" s="45">
        <f t="shared" si="19"/>
        <v>0</v>
      </c>
      <c r="N40" s="45">
        <f t="shared" si="19"/>
        <v>0</v>
      </c>
      <c r="O40" s="45">
        <f t="shared" si="19"/>
        <v>147741731</v>
      </c>
      <c r="P40" s="45">
        <f t="shared" si="19"/>
        <v>147741731</v>
      </c>
      <c r="Q40" s="32"/>
    </row>
    <row r="41" spans="1:17" s="17" customFormat="1" ht="31.2">
      <c r="A41" s="43" t="s">
        <v>146</v>
      </c>
      <c r="B41" s="49"/>
      <c r="C41" s="43"/>
      <c r="D41" s="46" t="s">
        <v>145</v>
      </c>
      <c r="E41" s="45"/>
      <c r="F41" s="45"/>
      <c r="G41" s="45"/>
      <c r="H41" s="45"/>
      <c r="I41" s="45"/>
      <c r="J41" s="45"/>
      <c r="K41" s="45"/>
      <c r="L41" s="48"/>
      <c r="M41" s="45"/>
      <c r="N41" s="45"/>
      <c r="O41" s="45"/>
      <c r="P41" s="45"/>
      <c r="Q41" s="32"/>
    </row>
    <row r="42" spans="1:17" s="17" customFormat="1" ht="30">
      <c r="A42" s="49" t="s">
        <v>149</v>
      </c>
      <c r="B42" s="49" t="s">
        <v>151</v>
      </c>
      <c r="C42" s="49" t="s">
        <v>9</v>
      </c>
      <c r="D42" s="68" t="s">
        <v>152</v>
      </c>
      <c r="E42" s="48">
        <v>0</v>
      </c>
      <c r="F42" s="48">
        <f>E42-I42</f>
        <v>0</v>
      </c>
      <c r="G42" s="48">
        <v>0</v>
      </c>
      <c r="H42" s="48">
        <v>0</v>
      </c>
      <c r="I42" s="48">
        <v>0</v>
      </c>
      <c r="J42" s="65">
        <v>5000000</v>
      </c>
      <c r="K42" s="65">
        <v>5000000</v>
      </c>
      <c r="L42" s="48">
        <f t="shared" ref="L42" si="20">J42-O42</f>
        <v>0</v>
      </c>
      <c r="M42" s="48">
        <v>0</v>
      </c>
      <c r="N42" s="48">
        <v>0</v>
      </c>
      <c r="O42" s="65">
        <v>5000000</v>
      </c>
      <c r="P42" s="48">
        <f>E42+J42</f>
        <v>5000000</v>
      </c>
      <c r="Q42" s="32"/>
    </row>
    <row r="43" spans="1:17" s="17" customFormat="1" ht="45">
      <c r="A43" s="49" t="s">
        <v>150</v>
      </c>
      <c r="B43" s="83" t="s">
        <v>138</v>
      </c>
      <c r="C43" s="83" t="s">
        <v>139</v>
      </c>
      <c r="D43" s="64" t="s">
        <v>140</v>
      </c>
      <c r="E43" s="48">
        <v>0</v>
      </c>
      <c r="F43" s="48">
        <f>E43-I43</f>
        <v>0</v>
      </c>
      <c r="G43" s="48">
        <v>0</v>
      </c>
      <c r="H43" s="48">
        <v>0</v>
      </c>
      <c r="I43" s="48">
        <v>0</v>
      </c>
      <c r="J43" s="65">
        <v>100000</v>
      </c>
      <c r="K43" s="65">
        <v>100000</v>
      </c>
      <c r="L43" s="48">
        <f t="shared" ref="L43" si="21">J43-O43</f>
        <v>0</v>
      </c>
      <c r="M43" s="48">
        <v>0</v>
      </c>
      <c r="N43" s="48">
        <v>0</v>
      </c>
      <c r="O43" s="65">
        <v>100000</v>
      </c>
      <c r="P43" s="48">
        <f>E43+J43</f>
        <v>100000</v>
      </c>
      <c r="Q43" s="32"/>
    </row>
    <row r="44" spans="1:17" s="17" customFormat="1" ht="45">
      <c r="A44" s="49" t="s">
        <v>147</v>
      </c>
      <c r="B44" s="49" t="s">
        <v>129</v>
      </c>
      <c r="C44" s="49" t="s">
        <v>69</v>
      </c>
      <c r="D44" s="68" t="s">
        <v>130</v>
      </c>
      <c r="E44" s="48">
        <v>0</v>
      </c>
      <c r="F44" s="48">
        <f t="shared" ref="F44:F46" si="22">E44-I44</f>
        <v>0</v>
      </c>
      <c r="G44" s="48">
        <v>0</v>
      </c>
      <c r="H44" s="48">
        <v>0</v>
      </c>
      <c r="I44" s="48">
        <v>0</v>
      </c>
      <c r="J44" s="65">
        <v>133641731</v>
      </c>
      <c r="K44" s="65">
        <v>133641731</v>
      </c>
      <c r="L44" s="48">
        <f t="shared" ref="L44:L45" si="23">J44-O44</f>
        <v>0</v>
      </c>
      <c r="M44" s="48">
        <v>0</v>
      </c>
      <c r="N44" s="48">
        <v>0</v>
      </c>
      <c r="O44" s="65">
        <v>133641731</v>
      </c>
      <c r="P44" s="48">
        <f t="shared" ref="P44:P46" si="24">E44+J44</f>
        <v>133641731</v>
      </c>
      <c r="Q44" s="32"/>
    </row>
    <row r="45" spans="1:17" s="17" customFormat="1" ht="45">
      <c r="A45" s="49" t="s">
        <v>153</v>
      </c>
      <c r="B45" s="49" t="s">
        <v>125</v>
      </c>
      <c r="C45" s="49" t="s">
        <v>126</v>
      </c>
      <c r="D45" s="68" t="s">
        <v>127</v>
      </c>
      <c r="E45" s="48">
        <v>0</v>
      </c>
      <c r="F45" s="48">
        <f>E45-I45</f>
        <v>0</v>
      </c>
      <c r="G45" s="48">
        <v>0</v>
      </c>
      <c r="H45" s="48">
        <v>0</v>
      </c>
      <c r="I45" s="48">
        <v>0</v>
      </c>
      <c r="J45" s="65">
        <v>1000000</v>
      </c>
      <c r="K45" s="65">
        <v>1000000</v>
      </c>
      <c r="L45" s="48">
        <f t="shared" si="23"/>
        <v>0</v>
      </c>
      <c r="M45" s="48">
        <v>0</v>
      </c>
      <c r="N45" s="48">
        <v>0</v>
      </c>
      <c r="O45" s="65">
        <v>1000000</v>
      </c>
      <c r="P45" s="48">
        <f>E45+J45</f>
        <v>1000000</v>
      </c>
      <c r="Q45" s="32"/>
    </row>
    <row r="46" spans="1:17" s="17" customFormat="1" ht="45">
      <c r="A46" s="49" t="s">
        <v>148</v>
      </c>
      <c r="B46" s="49" t="s">
        <v>133</v>
      </c>
      <c r="C46" s="49" t="s">
        <v>134</v>
      </c>
      <c r="D46" s="64" t="s">
        <v>135</v>
      </c>
      <c r="E46" s="48">
        <v>0</v>
      </c>
      <c r="F46" s="48">
        <f t="shared" si="22"/>
        <v>0</v>
      </c>
      <c r="G46" s="48">
        <v>0</v>
      </c>
      <c r="H46" s="48">
        <v>0</v>
      </c>
      <c r="I46" s="48">
        <v>0</v>
      </c>
      <c r="J46" s="65">
        <v>8000000</v>
      </c>
      <c r="K46" s="65">
        <v>8000000</v>
      </c>
      <c r="L46" s="48">
        <v>0</v>
      </c>
      <c r="M46" s="48">
        <v>0</v>
      </c>
      <c r="N46" s="48">
        <v>0</v>
      </c>
      <c r="O46" s="65">
        <v>8000000</v>
      </c>
      <c r="P46" s="48">
        <f t="shared" si="24"/>
        <v>8000000</v>
      </c>
      <c r="Q46" s="32"/>
    </row>
    <row r="47" spans="1:17" s="17" customFormat="1" ht="32.25" customHeight="1">
      <c r="A47" s="43" t="s">
        <v>182</v>
      </c>
      <c r="B47" s="114"/>
      <c r="C47" s="114"/>
      <c r="D47" s="44" t="s">
        <v>183</v>
      </c>
      <c r="E47" s="45">
        <f>E49</f>
        <v>0</v>
      </c>
      <c r="F47" s="45">
        <f t="shared" ref="F47:P47" si="25">F49</f>
        <v>0</v>
      </c>
      <c r="G47" s="45">
        <f t="shared" si="25"/>
        <v>0</v>
      </c>
      <c r="H47" s="45">
        <f t="shared" si="25"/>
        <v>0</v>
      </c>
      <c r="I47" s="45">
        <f t="shared" si="25"/>
        <v>0</v>
      </c>
      <c r="J47" s="45">
        <f t="shared" si="25"/>
        <v>5000000</v>
      </c>
      <c r="K47" s="45">
        <f t="shared" si="25"/>
        <v>5000000</v>
      </c>
      <c r="L47" s="45">
        <f t="shared" si="25"/>
        <v>0</v>
      </c>
      <c r="M47" s="45">
        <f t="shared" si="25"/>
        <v>0</v>
      </c>
      <c r="N47" s="45">
        <f t="shared" si="25"/>
        <v>0</v>
      </c>
      <c r="O47" s="45">
        <f t="shared" si="25"/>
        <v>5000000</v>
      </c>
      <c r="P47" s="45">
        <f t="shared" si="25"/>
        <v>5000000</v>
      </c>
      <c r="Q47" s="32"/>
    </row>
    <row r="48" spans="1:17" s="17" customFormat="1" ht="32.25" customHeight="1">
      <c r="A48" s="43" t="s">
        <v>184</v>
      </c>
      <c r="B48" s="114"/>
      <c r="C48" s="114"/>
      <c r="D48" s="46" t="s">
        <v>183</v>
      </c>
      <c r="E48" s="52"/>
      <c r="F48" s="52"/>
      <c r="G48" s="52"/>
      <c r="H48" s="52"/>
      <c r="I48" s="52"/>
      <c r="J48" s="67"/>
      <c r="K48" s="52"/>
      <c r="L48" s="52"/>
      <c r="M48" s="52"/>
      <c r="N48" s="52"/>
      <c r="O48" s="52"/>
      <c r="P48" s="45"/>
      <c r="Q48" s="32"/>
    </row>
    <row r="49" spans="1:17" s="17" customFormat="1" ht="45">
      <c r="A49" s="49" t="s">
        <v>185</v>
      </c>
      <c r="B49" s="49" t="s">
        <v>129</v>
      </c>
      <c r="C49" s="49" t="s">
        <v>69</v>
      </c>
      <c r="D49" s="68" t="s">
        <v>130</v>
      </c>
      <c r="E49" s="48">
        <v>0</v>
      </c>
      <c r="F49" s="48">
        <f t="shared" ref="F49" si="26">E49-I49</f>
        <v>0</v>
      </c>
      <c r="G49" s="48">
        <v>0</v>
      </c>
      <c r="H49" s="48">
        <v>0</v>
      </c>
      <c r="I49" s="48">
        <v>0</v>
      </c>
      <c r="J49" s="65">
        <v>5000000</v>
      </c>
      <c r="K49" s="65">
        <v>5000000</v>
      </c>
      <c r="L49" s="48">
        <f t="shared" ref="L49" si="27">J49-O49</f>
        <v>0</v>
      </c>
      <c r="M49" s="48">
        <v>0</v>
      </c>
      <c r="N49" s="48">
        <v>0</v>
      </c>
      <c r="O49" s="65">
        <v>5000000</v>
      </c>
      <c r="P49" s="48">
        <f t="shared" ref="P49" si="28">E49+J49</f>
        <v>5000000</v>
      </c>
      <c r="Q49" s="32"/>
    </row>
    <row r="50" spans="1:17" s="17" customFormat="1" ht="16.8">
      <c r="A50" s="43" t="s">
        <v>166</v>
      </c>
      <c r="B50" s="43"/>
      <c r="C50" s="43"/>
      <c r="D50" s="88" t="s">
        <v>167</v>
      </c>
      <c r="E50" s="45">
        <f>E52</f>
        <v>0</v>
      </c>
      <c r="F50" s="45">
        <f t="shared" ref="F50:P50" si="29">F52</f>
        <v>0</v>
      </c>
      <c r="G50" s="45">
        <f t="shared" si="29"/>
        <v>0</v>
      </c>
      <c r="H50" s="45">
        <f t="shared" si="29"/>
        <v>0</v>
      </c>
      <c r="I50" s="45">
        <f t="shared" si="29"/>
        <v>0</v>
      </c>
      <c r="J50" s="80">
        <f t="shared" si="29"/>
        <v>37165799.68</v>
      </c>
      <c r="K50" s="80">
        <f t="shared" si="29"/>
        <v>37165799.68</v>
      </c>
      <c r="L50" s="45">
        <f t="shared" si="29"/>
        <v>0</v>
      </c>
      <c r="M50" s="45">
        <f t="shared" si="29"/>
        <v>0</v>
      </c>
      <c r="N50" s="45">
        <f t="shared" si="29"/>
        <v>0</v>
      </c>
      <c r="O50" s="80">
        <f t="shared" si="29"/>
        <v>37165799.68</v>
      </c>
      <c r="P50" s="80">
        <f t="shared" si="29"/>
        <v>37165799.68</v>
      </c>
      <c r="Q50" s="32"/>
    </row>
    <row r="51" spans="1:17" s="17" customFormat="1" ht="16.8">
      <c r="A51" s="43" t="s">
        <v>168</v>
      </c>
      <c r="B51" s="43"/>
      <c r="C51" s="43"/>
      <c r="D51" s="87" t="s">
        <v>167</v>
      </c>
      <c r="E51" s="45"/>
      <c r="F51" s="45"/>
      <c r="G51" s="45"/>
      <c r="H51" s="45"/>
      <c r="I51" s="45"/>
      <c r="J51" s="115"/>
      <c r="K51" s="80"/>
      <c r="L51" s="48"/>
      <c r="M51" s="45"/>
      <c r="N51" s="45"/>
      <c r="O51" s="80"/>
      <c r="P51" s="80"/>
      <c r="Q51" s="32"/>
    </row>
    <row r="52" spans="1:17" s="17" customFormat="1" ht="45">
      <c r="A52" s="49" t="s">
        <v>169</v>
      </c>
      <c r="B52" s="83" t="s">
        <v>138</v>
      </c>
      <c r="C52" s="83" t="s">
        <v>139</v>
      </c>
      <c r="D52" s="64" t="s">
        <v>140</v>
      </c>
      <c r="E52" s="48">
        <v>0</v>
      </c>
      <c r="F52" s="48">
        <f>E52-I52</f>
        <v>0</v>
      </c>
      <c r="G52" s="48">
        <v>0</v>
      </c>
      <c r="H52" s="48">
        <v>0</v>
      </c>
      <c r="I52" s="48">
        <v>0</v>
      </c>
      <c r="J52" s="89">
        <v>37165799.68</v>
      </c>
      <c r="K52" s="89">
        <v>37165799.68</v>
      </c>
      <c r="L52" s="48">
        <f t="shared" ref="L52" si="30">J52-O52</f>
        <v>0</v>
      </c>
      <c r="M52" s="48">
        <v>0</v>
      </c>
      <c r="N52" s="48">
        <v>0</v>
      </c>
      <c r="O52" s="89">
        <v>37165799.68</v>
      </c>
      <c r="P52" s="84">
        <f>E52+J52</f>
        <v>37165799.68</v>
      </c>
      <c r="Q52" s="32"/>
    </row>
    <row r="53" spans="1:17" s="17" customFormat="1" ht="31.2">
      <c r="A53" s="43" t="s">
        <v>154</v>
      </c>
      <c r="B53" s="43"/>
      <c r="C53" s="43"/>
      <c r="D53" s="44" t="s">
        <v>155</v>
      </c>
      <c r="E53" s="45">
        <f>E55+E56</f>
        <v>0</v>
      </c>
      <c r="F53" s="45">
        <f t="shared" ref="F53:P53" si="31">F55+F56</f>
        <v>0</v>
      </c>
      <c r="G53" s="45">
        <f t="shared" si="31"/>
        <v>0</v>
      </c>
      <c r="H53" s="45">
        <f t="shared" si="31"/>
        <v>0</v>
      </c>
      <c r="I53" s="45">
        <f t="shared" si="31"/>
        <v>0</v>
      </c>
      <c r="J53" s="80">
        <f t="shared" si="31"/>
        <v>55497036.340000004</v>
      </c>
      <c r="K53" s="80">
        <f t="shared" si="31"/>
        <v>55497036.340000004</v>
      </c>
      <c r="L53" s="45">
        <f t="shared" si="31"/>
        <v>0</v>
      </c>
      <c r="M53" s="45">
        <f t="shared" si="31"/>
        <v>0</v>
      </c>
      <c r="N53" s="45">
        <f t="shared" si="31"/>
        <v>0</v>
      </c>
      <c r="O53" s="80">
        <f t="shared" si="31"/>
        <v>55497036.340000004</v>
      </c>
      <c r="P53" s="80">
        <f t="shared" si="31"/>
        <v>55497036.340000004</v>
      </c>
      <c r="Q53" s="32"/>
    </row>
    <row r="54" spans="1:17" s="17" customFormat="1" ht="31.2">
      <c r="A54" s="43" t="s">
        <v>156</v>
      </c>
      <c r="B54" s="43"/>
      <c r="C54" s="43"/>
      <c r="D54" s="46" t="s">
        <v>155</v>
      </c>
      <c r="E54" s="45"/>
      <c r="F54" s="45"/>
      <c r="G54" s="45"/>
      <c r="H54" s="45"/>
      <c r="I54" s="45"/>
      <c r="J54" s="47"/>
      <c r="K54" s="45"/>
      <c r="L54" s="48"/>
      <c r="M54" s="45"/>
      <c r="N54" s="45"/>
      <c r="O54" s="45"/>
      <c r="P54" s="45"/>
      <c r="Q54" s="32"/>
    </row>
    <row r="55" spans="1:17" s="17" customFormat="1" ht="45">
      <c r="A55" s="49" t="s">
        <v>157</v>
      </c>
      <c r="B55" s="49" t="s">
        <v>125</v>
      </c>
      <c r="C55" s="49" t="s">
        <v>126</v>
      </c>
      <c r="D55" s="64" t="s">
        <v>127</v>
      </c>
      <c r="E55" s="48">
        <v>0</v>
      </c>
      <c r="F55" s="48">
        <f>E55-I55</f>
        <v>0</v>
      </c>
      <c r="G55" s="48">
        <f t="shared" ref="G55:N55" si="32">G56</f>
        <v>0</v>
      </c>
      <c r="H55" s="48">
        <f t="shared" si="32"/>
        <v>0</v>
      </c>
      <c r="I55" s="48">
        <f t="shared" si="32"/>
        <v>0</v>
      </c>
      <c r="J55" s="48">
        <f>10000000+19120000</f>
        <v>29120000</v>
      </c>
      <c r="K55" s="48">
        <f>10000000+19120000</f>
        <v>29120000</v>
      </c>
      <c r="L55" s="48">
        <f t="shared" si="32"/>
        <v>0</v>
      </c>
      <c r="M55" s="48">
        <f t="shared" si="32"/>
        <v>0</v>
      </c>
      <c r="N55" s="48">
        <f t="shared" si="32"/>
        <v>0</v>
      </c>
      <c r="O55" s="48">
        <f>10000000+19120000</f>
        <v>29120000</v>
      </c>
      <c r="P55" s="48">
        <f>E55+J55</f>
        <v>29120000</v>
      </c>
      <c r="Q55" s="32"/>
    </row>
    <row r="56" spans="1:17" s="17" customFormat="1" ht="45">
      <c r="A56" s="49" t="s">
        <v>158</v>
      </c>
      <c r="B56" s="49" t="s">
        <v>133</v>
      </c>
      <c r="C56" s="49" t="s">
        <v>134</v>
      </c>
      <c r="D56" s="64" t="s">
        <v>135</v>
      </c>
      <c r="E56" s="48">
        <v>0</v>
      </c>
      <c r="F56" s="48">
        <f t="shared" ref="F56" si="33">E56-I56</f>
        <v>0</v>
      </c>
      <c r="G56" s="48">
        <v>0</v>
      </c>
      <c r="H56" s="48">
        <v>0</v>
      </c>
      <c r="I56" s="48">
        <v>0</v>
      </c>
      <c r="J56" s="89">
        <f>45497036.34-19120000</f>
        <v>26377036.340000004</v>
      </c>
      <c r="K56" s="89">
        <f>45497036.34-19120000</f>
        <v>26377036.340000004</v>
      </c>
      <c r="L56" s="48">
        <v>0</v>
      </c>
      <c r="M56" s="48">
        <v>0</v>
      </c>
      <c r="N56" s="48">
        <v>0</v>
      </c>
      <c r="O56" s="89">
        <f>45497036.34-19120000</f>
        <v>26377036.340000004</v>
      </c>
      <c r="P56" s="84">
        <f t="shared" ref="P56" si="34">E56+J56</f>
        <v>26377036.340000004</v>
      </c>
      <c r="Q56" s="32"/>
    </row>
    <row r="57" spans="1:17" s="17" customFormat="1" ht="31.2">
      <c r="A57" s="43" t="s">
        <v>212</v>
      </c>
      <c r="B57" s="43"/>
      <c r="C57" s="43"/>
      <c r="D57" s="44" t="s">
        <v>213</v>
      </c>
      <c r="E57" s="45">
        <f>E59</f>
        <v>580900</v>
      </c>
      <c r="F57" s="45">
        <f t="shared" ref="F57:P57" si="35">F59</f>
        <v>580900</v>
      </c>
      <c r="G57" s="45">
        <f t="shared" si="35"/>
        <v>476100</v>
      </c>
      <c r="H57" s="45">
        <f t="shared" si="35"/>
        <v>0</v>
      </c>
      <c r="I57" s="45">
        <f t="shared" si="35"/>
        <v>0</v>
      </c>
      <c r="J57" s="45">
        <f t="shared" si="35"/>
        <v>0</v>
      </c>
      <c r="K57" s="45">
        <f t="shared" si="35"/>
        <v>0</v>
      </c>
      <c r="L57" s="45">
        <f t="shared" si="35"/>
        <v>0</v>
      </c>
      <c r="M57" s="45">
        <f t="shared" si="35"/>
        <v>0</v>
      </c>
      <c r="N57" s="45">
        <f t="shared" si="35"/>
        <v>0</v>
      </c>
      <c r="O57" s="45">
        <f t="shared" si="35"/>
        <v>0</v>
      </c>
      <c r="P57" s="45">
        <f t="shared" si="35"/>
        <v>580900</v>
      </c>
      <c r="Q57" s="32"/>
    </row>
    <row r="58" spans="1:17" s="17" customFormat="1" ht="31.2">
      <c r="A58" s="43" t="s">
        <v>214</v>
      </c>
      <c r="B58" s="43"/>
      <c r="C58" s="43"/>
      <c r="D58" s="46" t="s">
        <v>213</v>
      </c>
      <c r="E58" s="45"/>
      <c r="F58" s="45"/>
      <c r="G58" s="45"/>
      <c r="H58" s="45"/>
      <c r="I58" s="45"/>
      <c r="J58" s="47"/>
      <c r="K58" s="45"/>
      <c r="L58" s="48"/>
      <c r="M58" s="45"/>
      <c r="N58" s="45"/>
      <c r="O58" s="45"/>
      <c r="P58" s="45"/>
      <c r="Q58" s="32"/>
    </row>
    <row r="59" spans="1:17" s="17" customFormat="1" ht="30">
      <c r="A59" s="49" t="s">
        <v>215</v>
      </c>
      <c r="B59" s="49" t="s">
        <v>109</v>
      </c>
      <c r="C59" s="49" t="s">
        <v>110</v>
      </c>
      <c r="D59" s="68" t="s">
        <v>111</v>
      </c>
      <c r="E59" s="48">
        <v>580900</v>
      </c>
      <c r="F59" s="48">
        <f>E59-I59</f>
        <v>580900</v>
      </c>
      <c r="G59" s="48">
        <v>476100</v>
      </c>
      <c r="H59" s="48">
        <v>0</v>
      </c>
      <c r="I59" s="48">
        <v>0</v>
      </c>
      <c r="J59" s="65">
        <v>0</v>
      </c>
      <c r="K59" s="48">
        <v>0</v>
      </c>
      <c r="L59" s="48">
        <f>J59-O59</f>
        <v>0</v>
      </c>
      <c r="M59" s="48">
        <v>0</v>
      </c>
      <c r="N59" s="48">
        <v>0</v>
      </c>
      <c r="O59" s="48">
        <v>0</v>
      </c>
      <c r="P59" s="48">
        <f t="shared" ref="P59" si="36">E59+J59</f>
        <v>580900</v>
      </c>
      <c r="Q59" s="32"/>
    </row>
    <row r="60" spans="1:17" s="17" customFormat="1" ht="16.8">
      <c r="A60" s="43" t="s">
        <v>162</v>
      </c>
      <c r="B60" s="43"/>
      <c r="C60" s="43"/>
      <c r="D60" s="88" t="s">
        <v>163</v>
      </c>
      <c r="E60" s="45">
        <f>E62</f>
        <v>0</v>
      </c>
      <c r="F60" s="45">
        <f t="shared" ref="F60:P60" si="37">F62</f>
        <v>0</v>
      </c>
      <c r="G60" s="45">
        <f t="shared" si="37"/>
        <v>0</v>
      </c>
      <c r="H60" s="45">
        <f t="shared" si="37"/>
        <v>0</v>
      </c>
      <c r="I60" s="45">
        <f t="shared" si="37"/>
        <v>0</v>
      </c>
      <c r="J60" s="45">
        <f t="shared" si="37"/>
        <v>1000000</v>
      </c>
      <c r="K60" s="45">
        <f t="shared" si="37"/>
        <v>1000000</v>
      </c>
      <c r="L60" s="45">
        <f t="shared" si="37"/>
        <v>0</v>
      </c>
      <c r="M60" s="45">
        <f t="shared" si="37"/>
        <v>0</v>
      </c>
      <c r="N60" s="45">
        <f t="shared" si="37"/>
        <v>0</v>
      </c>
      <c r="O60" s="45">
        <f t="shared" si="37"/>
        <v>1000000</v>
      </c>
      <c r="P60" s="45">
        <f t="shared" si="37"/>
        <v>1000000</v>
      </c>
      <c r="Q60" s="32"/>
    </row>
    <row r="61" spans="1:17" s="17" customFormat="1" ht="16.8">
      <c r="A61" s="43" t="s">
        <v>164</v>
      </c>
      <c r="B61" s="43"/>
      <c r="C61" s="43"/>
      <c r="D61" s="87" t="s">
        <v>163</v>
      </c>
      <c r="E61" s="45"/>
      <c r="F61" s="45"/>
      <c r="G61" s="45"/>
      <c r="H61" s="45"/>
      <c r="I61" s="45"/>
      <c r="J61" s="47"/>
      <c r="K61" s="45"/>
      <c r="L61" s="45"/>
      <c r="M61" s="45"/>
      <c r="N61" s="45"/>
      <c r="O61" s="45"/>
      <c r="P61" s="45"/>
      <c r="Q61" s="32"/>
    </row>
    <row r="62" spans="1:17" s="17" customFormat="1" ht="45">
      <c r="A62" s="49" t="s">
        <v>165</v>
      </c>
      <c r="B62" s="83" t="s">
        <v>138</v>
      </c>
      <c r="C62" s="83" t="s">
        <v>139</v>
      </c>
      <c r="D62" s="64" t="s">
        <v>140</v>
      </c>
      <c r="E62" s="48">
        <v>0</v>
      </c>
      <c r="F62" s="48">
        <f>E62-I62</f>
        <v>0</v>
      </c>
      <c r="G62" s="48">
        <v>0</v>
      </c>
      <c r="H62" s="48">
        <v>0</v>
      </c>
      <c r="I62" s="48">
        <v>0</v>
      </c>
      <c r="J62" s="65">
        <v>1000000</v>
      </c>
      <c r="K62" s="65">
        <v>1000000</v>
      </c>
      <c r="L62" s="48">
        <f t="shared" ref="L62" si="38">J62-O62</f>
        <v>0</v>
      </c>
      <c r="M62" s="48">
        <v>0</v>
      </c>
      <c r="N62" s="48">
        <v>0</v>
      </c>
      <c r="O62" s="65">
        <v>1000000</v>
      </c>
      <c r="P62" s="48">
        <f>E62+J62</f>
        <v>1000000</v>
      </c>
      <c r="Q62" s="32"/>
    </row>
    <row r="63" spans="1:17" s="17" customFormat="1" ht="16.8">
      <c r="A63" s="43" t="s">
        <v>121</v>
      </c>
      <c r="B63" s="43"/>
      <c r="C63" s="43"/>
      <c r="D63" s="44" t="s">
        <v>122</v>
      </c>
      <c r="E63" s="45">
        <f>E65+E66+E67</f>
        <v>0</v>
      </c>
      <c r="F63" s="45">
        <f t="shared" ref="F63:P63" si="39">F65+F66+F67</f>
        <v>0</v>
      </c>
      <c r="G63" s="45">
        <f t="shared" si="39"/>
        <v>0</v>
      </c>
      <c r="H63" s="45">
        <f t="shared" si="39"/>
        <v>0</v>
      </c>
      <c r="I63" s="45">
        <f t="shared" si="39"/>
        <v>0</v>
      </c>
      <c r="J63" s="80">
        <f t="shared" si="39"/>
        <v>-482656975.49000001</v>
      </c>
      <c r="K63" s="80">
        <f t="shared" si="39"/>
        <v>-482656975.49000001</v>
      </c>
      <c r="L63" s="45">
        <f t="shared" si="39"/>
        <v>0</v>
      </c>
      <c r="M63" s="45">
        <f t="shared" si="39"/>
        <v>0</v>
      </c>
      <c r="N63" s="45">
        <f t="shared" si="39"/>
        <v>0</v>
      </c>
      <c r="O63" s="80">
        <f t="shared" si="39"/>
        <v>-482656975.49000001</v>
      </c>
      <c r="P63" s="80">
        <f t="shared" si="39"/>
        <v>-482656975.49000001</v>
      </c>
      <c r="Q63" s="32"/>
    </row>
    <row r="64" spans="1:17" s="17" customFormat="1" ht="16.8">
      <c r="A64" s="43" t="s">
        <v>123</v>
      </c>
      <c r="B64" s="43"/>
      <c r="C64" s="43"/>
      <c r="D64" s="46" t="s">
        <v>122</v>
      </c>
      <c r="E64" s="45"/>
      <c r="F64" s="45"/>
      <c r="G64" s="45"/>
      <c r="H64" s="45"/>
      <c r="I64" s="45"/>
      <c r="J64" s="47"/>
      <c r="K64" s="45"/>
      <c r="L64" s="48"/>
      <c r="M64" s="45"/>
      <c r="N64" s="45"/>
      <c r="O64" s="45"/>
      <c r="P64" s="45"/>
      <c r="Q64" s="32"/>
    </row>
    <row r="65" spans="1:17" s="17" customFormat="1" ht="30">
      <c r="A65" s="49" t="s">
        <v>200</v>
      </c>
      <c r="B65" s="49" t="s">
        <v>151</v>
      </c>
      <c r="C65" s="49" t="s">
        <v>9</v>
      </c>
      <c r="D65" s="68" t="s">
        <v>152</v>
      </c>
      <c r="E65" s="48">
        <v>0</v>
      </c>
      <c r="F65" s="48">
        <f>E65-I65</f>
        <v>0</v>
      </c>
      <c r="G65" s="48">
        <v>0</v>
      </c>
      <c r="H65" s="48">
        <v>0</v>
      </c>
      <c r="I65" s="48">
        <v>0</v>
      </c>
      <c r="J65" s="65">
        <v>5000000</v>
      </c>
      <c r="K65" s="65">
        <v>5000000</v>
      </c>
      <c r="L65" s="48">
        <f t="shared" ref="L65:L66" si="40">J65-O65</f>
        <v>0</v>
      </c>
      <c r="M65" s="48">
        <v>0</v>
      </c>
      <c r="N65" s="48">
        <v>0</v>
      </c>
      <c r="O65" s="65">
        <v>5000000</v>
      </c>
      <c r="P65" s="48">
        <f>E65+J65</f>
        <v>5000000</v>
      </c>
      <c r="Q65" s="32"/>
    </row>
    <row r="66" spans="1:17" s="17" customFormat="1" ht="45">
      <c r="A66" s="49" t="s">
        <v>201</v>
      </c>
      <c r="B66" s="49" t="s">
        <v>202</v>
      </c>
      <c r="C66" s="49" t="s">
        <v>46</v>
      </c>
      <c r="D66" s="68" t="s">
        <v>203</v>
      </c>
      <c r="E66" s="48">
        <v>0</v>
      </c>
      <c r="F66" s="48">
        <f t="shared" ref="F66" si="41">E66-I66</f>
        <v>0</v>
      </c>
      <c r="G66" s="48">
        <v>0</v>
      </c>
      <c r="H66" s="48">
        <v>0</v>
      </c>
      <c r="I66" s="48">
        <v>0</v>
      </c>
      <c r="J66" s="65">
        <v>31200000</v>
      </c>
      <c r="K66" s="65">
        <v>31200000</v>
      </c>
      <c r="L66" s="48">
        <f t="shared" si="40"/>
        <v>0</v>
      </c>
      <c r="M66" s="48">
        <v>0</v>
      </c>
      <c r="N66" s="48">
        <v>0</v>
      </c>
      <c r="O66" s="65">
        <v>31200000</v>
      </c>
      <c r="P66" s="48">
        <f t="shared" ref="P66" si="42">E66+J66</f>
        <v>31200000</v>
      </c>
      <c r="Q66" s="32"/>
    </row>
    <row r="67" spans="1:17" s="17" customFormat="1" ht="45">
      <c r="A67" s="49" t="s">
        <v>124</v>
      </c>
      <c r="B67" s="49" t="s">
        <v>125</v>
      </c>
      <c r="C67" s="49" t="s">
        <v>126</v>
      </c>
      <c r="D67" s="68" t="s">
        <v>127</v>
      </c>
      <c r="E67" s="48">
        <v>0</v>
      </c>
      <c r="F67" s="48">
        <f>E67-I67</f>
        <v>0</v>
      </c>
      <c r="G67" s="48">
        <v>0</v>
      </c>
      <c r="H67" s="48">
        <v>0</v>
      </c>
      <c r="I67" s="48">
        <v>0</v>
      </c>
      <c r="J67" s="89">
        <v>-518856975.49000001</v>
      </c>
      <c r="K67" s="89">
        <v>-518856975.49000001</v>
      </c>
      <c r="L67" s="48">
        <f t="shared" ref="L67" si="43">J67-O67</f>
        <v>0</v>
      </c>
      <c r="M67" s="48">
        <v>0</v>
      </c>
      <c r="N67" s="48">
        <v>0</v>
      </c>
      <c r="O67" s="89">
        <v>-518856975.49000001</v>
      </c>
      <c r="P67" s="84">
        <f>E67+J67</f>
        <v>-518856975.49000001</v>
      </c>
      <c r="Q67" s="32"/>
    </row>
    <row r="68" spans="1:17" s="17" customFormat="1" ht="31.2">
      <c r="A68" s="43" t="s">
        <v>113</v>
      </c>
      <c r="B68" s="43"/>
      <c r="C68" s="43"/>
      <c r="D68" s="44" t="s">
        <v>114</v>
      </c>
      <c r="E68" s="45">
        <f>E70+E71+E72</f>
        <v>800000</v>
      </c>
      <c r="F68" s="45">
        <f t="shared" ref="F68:P68" si="44">F70+F71+F72</f>
        <v>800000</v>
      </c>
      <c r="G68" s="45">
        <f t="shared" si="44"/>
        <v>0</v>
      </c>
      <c r="H68" s="45">
        <f t="shared" si="44"/>
        <v>0</v>
      </c>
      <c r="I68" s="45">
        <f t="shared" si="44"/>
        <v>0</v>
      </c>
      <c r="J68" s="45">
        <f t="shared" si="44"/>
        <v>7011954</v>
      </c>
      <c r="K68" s="45">
        <f t="shared" si="44"/>
        <v>7011954</v>
      </c>
      <c r="L68" s="45">
        <f t="shared" si="44"/>
        <v>0</v>
      </c>
      <c r="M68" s="45">
        <f t="shared" si="44"/>
        <v>0</v>
      </c>
      <c r="N68" s="45">
        <f t="shared" si="44"/>
        <v>0</v>
      </c>
      <c r="O68" s="45">
        <f t="shared" si="44"/>
        <v>7011954</v>
      </c>
      <c r="P68" s="45">
        <f t="shared" si="44"/>
        <v>7811954</v>
      </c>
      <c r="Q68" s="32"/>
    </row>
    <row r="69" spans="1:17" s="17" customFormat="1" ht="31.2">
      <c r="A69" s="43" t="s">
        <v>115</v>
      </c>
      <c r="B69" s="43"/>
      <c r="C69" s="43"/>
      <c r="D69" s="46" t="s">
        <v>114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2"/>
    </row>
    <row r="70" spans="1:17" s="17" customFormat="1" ht="30">
      <c r="A70" s="49" t="s">
        <v>116</v>
      </c>
      <c r="B70" s="49" t="s">
        <v>109</v>
      </c>
      <c r="C70" s="49" t="s">
        <v>110</v>
      </c>
      <c r="D70" s="68" t="s">
        <v>111</v>
      </c>
      <c r="E70" s="48">
        <v>800000</v>
      </c>
      <c r="F70" s="48">
        <f>E70-I70</f>
        <v>800000</v>
      </c>
      <c r="G70" s="48">
        <v>0</v>
      </c>
      <c r="H70" s="48">
        <v>0</v>
      </c>
      <c r="I70" s="48">
        <v>0</v>
      </c>
      <c r="J70" s="65">
        <v>0</v>
      </c>
      <c r="K70" s="48">
        <v>0</v>
      </c>
      <c r="L70" s="48">
        <f>J70-O70</f>
        <v>0</v>
      </c>
      <c r="M70" s="48">
        <v>0</v>
      </c>
      <c r="N70" s="48">
        <v>0</v>
      </c>
      <c r="O70" s="48">
        <v>0</v>
      </c>
      <c r="P70" s="48">
        <f t="shared" ref="P70:P71" si="45">E70+J70</f>
        <v>800000</v>
      </c>
      <c r="Q70" s="32"/>
    </row>
    <row r="71" spans="1:17" s="17" customFormat="1" ht="45">
      <c r="A71" s="49" t="s">
        <v>160</v>
      </c>
      <c r="B71" s="49" t="s">
        <v>129</v>
      </c>
      <c r="C71" s="49" t="s">
        <v>69</v>
      </c>
      <c r="D71" s="68" t="s">
        <v>130</v>
      </c>
      <c r="E71" s="48">
        <v>0</v>
      </c>
      <c r="F71" s="48">
        <f t="shared" ref="F71" si="46">E71-I71</f>
        <v>0</v>
      </c>
      <c r="G71" s="48">
        <v>0</v>
      </c>
      <c r="H71" s="48">
        <v>0</v>
      </c>
      <c r="I71" s="48">
        <v>0</v>
      </c>
      <c r="J71" s="65">
        <v>6500000</v>
      </c>
      <c r="K71" s="65">
        <v>6500000</v>
      </c>
      <c r="L71" s="48">
        <f t="shared" ref="L71:L72" si="47">J71-O71</f>
        <v>0</v>
      </c>
      <c r="M71" s="48">
        <v>0</v>
      </c>
      <c r="N71" s="48">
        <v>0</v>
      </c>
      <c r="O71" s="65">
        <v>6500000</v>
      </c>
      <c r="P71" s="48">
        <f t="shared" si="45"/>
        <v>6500000</v>
      </c>
      <c r="Q71" s="32"/>
    </row>
    <row r="72" spans="1:17" s="17" customFormat="1" ht="45">
      <c r="A72" s="49" t="s">
        <v>161</v>
      </c>
      <c r="B72" s="49" t="s">
        <v>125</v>
      </c>
      <c r="C72" s="49" t="s">
        <v>126</v>
      </c>
      <c r="D72" s="68" t="s">
        <v>127</v>
      </c>
      <c r="E72" s="48">
        <v>0</v>
      </c>
      <c r="F72" s="48">
        <f>E72-I72</f>
        <v>0</v>
      </c>
      <c r="G72" s="48">
        <v>0</v>
      </c>
      <c r="H72" s="48">
        <v>0</v>
      </c>
      <c r="I72" s="48">
        <v>0</v>
      </c>
      <c r="J72" s="65">
        <v>511954</v>
      </c>
      <c r="K72" s="65">
        <v>511954</v>
      </c>
      <c r="L72" s="48">
        <f t="shared" si="47"/>
        <v>0</v>
      </c>
      <c r="M72" s="48">
        <v>0</v>
      </c>
      <c r="N72" s="48">
        <v>0</v>
      </c>
      <c r="O72" s="65">
        <v>511954</v>
      </c>
      <c r="P72" s="48">
        <f>E72+J72</f>
        <v>511954</v>
      </c>
      <c r="Q72" s="32"/>
    </row>
    <row r="73" spans="1:17" s="17" customFormat="1" ht="16.8">
      <c r="A73" s="43" t="s">
        <v>42</v>
      </c>
      <c r="B73" s="43"/>
      <c r="C73" s="43"/>
      <c r="D73" s="44" t="s">
        <v>43</v>
      </c>
      <c r="E73" s="45">
        <f>E75+E77</f>
        <v>-3120000</v>
      </c>
      <c r="F73" s="45">
        <f t="shared" ref="F73:P73" si="48">F75+F77</f>
        <v>-3120000</v>
      </c>
      <c r="G73" s="45">
        <f t="shared" si="48"/>
        <v>-2600000</v>
      </c>
      <c r="H73" s="45">
        <f t="shared" si="48"/>
        <v>0</v>
      </c>
      <c r="I73" s="45">
        <f t="shared" si="48"/>
        <v>0</v>
      </c>
      <c r="J73" s="45">
        <f t="shared" si="48"/>
        <v>13169000</v>
      </c>
      <c r="K73" s="45">
        <f t="shared" si="48"/>
        <v>13169000</v>
      </c>
      <c r="L73" s="45">
        <f t="shared" si="48"/>
        <v>0</v>
      </c>
      <c r="M73" s="45">
        <f t="shared" si="48"/>
        <v>0</v>
      </c>
      <c r="N73" s="45">
        <f t="shared" si="48"/>
        <v>0</v>
      </c>
      <c r="O73" s="45">
        <f t="shared" si="48"/>
        <v>13169000</v>
      </c>
      <c r="P73" s="45">
        <f t="shared" si="48"/>
        <v>10049000</v>
      </c>
      <c r="Q73" s="32"/>
    </row>
    <row r="74" spans="1:17" s="17" customFormat="1" ht="16.8">
      <c r="A74" s="43" t="s">
        <v>44</v>
      </c>
      <c r="B74" s="43"/>
      <c r="C74" s="43"/>
      <c r="D74" s="46" t="s">
        <v>43</v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32"/>
    </row>
    <row r="75" spans="1:17" s="17" customFormat="1" ht="30">
      <c r="A75" s="49" t="s">
        <v>45</v>
      </c>
      <c r="B75" s="49" t="s">
        <v>46</v>
      </c>
      <c r="C75" s="49"/>
      <c r="D75" s="113" t="s">
        <v>47</v>
      </c>
      <c r="E75" s="48">
        <f>E76</f>
        <v>-3120000</v>
      </c>
      <c r="F75" s="48">
        <f t="shared" ref="F75:P75" si="49">F76</f>
        <v>-3120000</v>
      </c>
      <c r="G75" s="48">
        <f t="shared" si="49"/>
        <v>-2600000</v>
      </c>
      <c r="H75" s="48">
        <f t="shared" si="49"/>
        <v>0</v>
      </c>
      <c r="I75" s="48">
        <f t="shared" si="49"/>
        <v>0</v>
      </c>
      <c r="J75" s="48">
        <f t="shared" si="49"/>
        <v>0</v>
      </c>
      <c r="K75" s="48">
        <f t="shared" si="49"/>
        <v>0</v>
      </c>
      <c r="L75" s="48">
        <f t="shared" si="49"/>
        <v>0</v>
      </c>
      <c r="M75" s="48">
        <f t="shared" si="49"/>
        <v>0</v>
      </c>
      <c r="N75" s="48">
        <f t="shared" si="49"/>
        <v>0</v>
      </c>
      <c r="O75" s="48">
        <f t="shared" si="49"/>
        <v>0</v>
      </c>
      <c r="P75" s="48">
        <f t="shared" si="49"/>
        <v>-3120000</v>
      </c>
      <c r="Q75" s="32"/>
    </row>
    <row r="76" spans="1:17" s="17" customFormat="1" ht="31.2">
      <c r="A76" s="66" t="s">
        <v>48</v>
      </c>
      <c r="B76" s="66" t="s">
        <v>49</v>
      </c>
      <c r="C76" s="66" t="s">
        <v>50</v>
      </c>
      <c r="D76" s="116" t="s">
        <v>51</v>
      </c>
      <c r="E76" s="52">
        <v>-3120000</v>
      </c>
      <c r="F76" s="52">
        <f t="shared" ref="F76" si="50">E76-I76</f>
        <v>-3120000</v>
      </c>
      <c r="G76" s="52">
        <v>-2600000</v>
      </c>
      <c r="H76" s="52">
        <v>0</v>
      </c>
      <c r="I76" s="52">
        <v>0</v>
      </c>
      <c r="J76" s="67">
        <v>0</v>
      </c>
      <c r="K76" s="52">
        <v>0</v>
      </c>
      <c r="L76" s="52">
        <f t="shared" ref="L76:L77" si="51">J76-O76</f>
        <v>0</v>
      </c>
      <c r="M76" s="52">
        <v>0</v>
      </c>
      <c r="N76" s="52">
        <v>0</v>
      </c>
      <c r="O76" s="52">
        <v>0</v>
      </c>
      <c r="P76" s="52">
        <f t="shared" ref="P76" si="52">E76+J76</f>
        <v>-3120000</v>
      </c>
      <c r="Q76" s="32"/>
    </row>
    <row r="77" spans="1:17" s="17" customFormat="1" ht="30">
      <c r="A77" s="49" t="s">
        <v>159</v>
      </c>
      <c r="B77" s="49" t="s">
        <v>151</v>
      </c>
      <c r="C77" s="49" t="s">
        <v>9</v>
      </c>
      <c r="D77" s="68" t="s">
        <v>152</v>
      </c>
      <c r="E77" s="48">
        <v>0</v>
      </c>
      <c r="F77" s="48">
        <f>E77-I77</f>
        <v>0</v>
      </c>
      <c r="G77" s="48">
        <v>0</v>
      </c>
      <c r="H77" s="48">
        <v>0</v>
      </c>
      <c r="I77" s="48">
        <v>0</v>
      </c>
      <c r="J77" s="65">
        <v>13169000</v>
      </c>
      <c r="K77" s="65">
        <v>13169000</v>
      </c>
      <c r="L77" s="48">
        <f t="shared" si="51"/>
        <v>0</v>
      </c>
      <c r="M77" s="48">
        <v>0</v>
      </c>
      <c r="N77" s="48">
        <v>0</v>
      </c>
      <c r="O77" s="65">
        <v>13169000</v>
      </c>
      <c r="P77" s="48">
        <f>E77+J77</f>
        <v>13169000</v>
      </c>
      <c r="Q77" s="32"/>
    </row>
    <row r="78" spans="1:17" s="17" customFormat="1" ht="16.8">
      <c r="A78" s="43" t="s">
        <v>117</v>
      </c>
      <c r="B78" s="43"/>
      <c r="C78" s="91"/>
      <c r="D78" s="92" t="s">
        <v>118</v>
      </c>
      <c r="E78" s="45">
        <f>E80</f>
        <v>2000000</v>
      </c>
      <c r="F78" s="45">
        <f t="shared" ref="F78:P78" si="53">F80</f>
        <v>2000000</v>
      </c>
      <c r="G78" s="45">
        <f t="shared" si="53"/>
        <v>0</v>
      </c>
      <c r="H78" s="45">
        <f t="shared" si="53"/>
        <v>0</v>
      </c>
      <c r="I78" s="45">
        <f t="shared" si="53"/>
        <v>0</v>
      </c>
      <c r="J78" s="45">
        <f t="shared" si="53"/>
        <v>0</v>
      </c>
      <c r="K78" s="45">
        <f t="shared" si="53"/>
        <v>0</v>
      </c>
      <c r="L78" s="45">
        <f t="shared" si="53"/>
        <v>0</v>
      </c>
      <c r="M78" s="45">
        <f t="shared" si="53"/>
        <v>0</v>
      </c>
      <c r="N78" s="45">
        <f t="shared" si="53"/>
        <v>0</v>
      </c>
      <c r="O78" s="45">
        <f t="shared" si="53"/>
        <v>0</v>
      </c>
      <c r="P78" s="45">
        <f t="shared" si="53"/>
        <v>2000000</v>
      </c>
      <c r="Q78" s="32"/>
    </row>
    <row r="79" spans="1:17" s="17" customFormat="1" ht="16.8">
      <c r="A79" s="43" t="s">
        <v>119</v>
      </c>
      <c r="B79" s="43"/>
      <c r="C79" s="43"/>
      <c r="D79" s="46" t="s">
        <v>118</v>
      </c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32"/>
    </row>
    <row r="80" spans="1:17" s="17" customFormat="1" ht="30">
      <c r="A80" s="49" t="s">
        <v>120</v>
      </c>
      <c r="B80" s="49" t="s">
        <v>109</v>
      </c>
      <c r="C80" s="49" t="s">
        <v>110</v>
      </c>
      <c r="D80" s="68" t="s">
        <v>111</v>
      </c>
      <c r="E80" s="48">
        <v>2000000</v>
      </c>
      <c r="F80" s="48">
        <f>E80-I80</f>
        <v>2000000</v>
      </c>
      <c r="G80" s="48">
        <v>0</v>
      </c>
      <c r="H80" s="48">
        <v>0</v>
      </c>
      <c r="I80" s="48">
        <v>0</v>
      </c>
      <c r="J80" s="65">
        <v>0</v>
      </c>
      <c r="K80" s="48">
        <v>0</v>
      </c>
      <c r="L80" s="48">
        <f t="shared" ref="L80" si="54">J80-O80</f>
        <v>0</v>
      </c>
      <c r="M80" s="48">
        <v>0</v>
      </c>
      <c r="N80" s="48">
        <v>0</v>
      </c>
      <c r="O80" s="48">
        <v>0</v>
      </c>
      <c r="P80" s="48">
        <f t="shared" ref="P80" si="55">E80+J80</f>
        <v>2000000</v>
      </c>
      <c r="Q80" s="32"/>
    </row>
    <row r="81" spans="1:17" s="17" customFormat="1" ht="31.2">
      <c r="A81" s="43" t="s">
        <v>177</v>
      </c>
      <c r="B81" s="43"/>
      <c r="C81" s="91"/>
      <c r="D81" s="92" t="s">
        <v>178</v>
      </c>
      <c r="E81" s="45">
        <f>E83</f>
        <v>0</v>
      </c>
      <c r="F81" s="45">
        <f t="shared" ref="F81:P81" si="56">F83</f>
        <v>0</v>
      </c>
      <c r="G81" s="45">
        <f t="shared" si="56"/>
        <v>0</v>
      </c>
      <c r="H81" s="45">
        <f t="shared" si="56"/>
        <v>0</v>
      </c>
      <c r="I81" s="45">
        <f t="shared" si="56"/>
        <v>0</v>
      </c>
      <c r="J81" s="45">
        <f t="shared" si="56"/>
        <v>6043884</v>
      </c>
      <c r="K81" s="45">
        <f t="shared" si="56"/>
        <v>6043884</v>
      </c>
      <c r="L81" s="45">
        <f t="shared" si="56"/>
        <v>0</v>
      </c>
      <c r="M81" s="45">
        <f t="shared" si="56"/>
        <v>0</v>
      </c>
      <c r="N81" s="45">
        <f t="shared" si="56"/>
        <v>0</v>
      </c>
      <c r="O81" s="45">
        <f t="shared" si="56"/>
        <v>6043884</v>
      </c>
      <c r="P81" s="45">
        <f t="shared" si="56"/>
        <v>6043884</v>
      </c>
      <c r="Q81" s="32"/>
    </row>
    <row r="82" spans="1:17" s="17" customFormat="1" ht="31.2">
      <c r="A82" s="43" t="s">
        <v>179</v>
      </c>
      <c r="B82" s="43"/>
      <c r="C82" s="91"/>
      <c r="D82" s="117" t="s">
        <v>178</v>
      </c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32"/>
    </row>
    <row r="83" spans="1:17" s="17" customFormat="1" ht="45">
      <c r="A83" s="49">
        <v>3413270</v>
      </c>
      <c r="B83" s="49" t="s">
        <v>180</v>
      </c>
      <c r="C83" s="49" t="s">
        <v>53</v>
      </c>
      <c r="D83" s="68" t="s">
        <v>181</v>
      </c>
      <c r="E83" s="48">
        <v>0</v>
      </c>
      <c r="F83" s="48">
        <f>E83-I83</f>
        <v>0</v>
      </c>
      <c r="G83" s="48">
        <v>0</v>
      </c>
      <c r="H83" s="48">
        <v>0</v>
      </c>
      <c r="I83" s="48">
        <v>0</v>
      </c>
      <c r="J83" s="65">
        <v>6043884</v>
      </c>
      <c r="K83" s="65">
        <v>6043884</v>
      </c>
      <c r="L83" s="48">
        <f t="shared" ref="L83" si="57">J83-O83</f>
        <v>0</v>
      </c>
      <c r="M83" s="48">
        <v>0</v>
      </c>
      <c r="N83" s="48">
        <v>0</v>
      </c>
      <c r="O83" s="65">
        <v>6043884</v>
      </c>
      <c r="P83" s="48">
        <f>E83+J83</f>
        <v>6043884</v>
      </c>
      <c r="Q83" s="32"/>
    </row>
    <row r="84" spans="1:17" s="17" customFormat="1" ht="31.2">
      <c r="A84" s="43" t="s">
        <v>28</v>
      </c>
      <c r="B84" s="43"/>
      <c r="C84" s="43"/>
      <c r="D84" s="44" t="s">
        <v>29</v>
      </c>
      <c r="E84" s="45">
        <f>E86</f>
        <v>0</v>
      </c>
      <c r="F84" s="45">
        <f t="shared" ref="F84:P84" si="58">F86</f>
        <v>0</v>
      </c>
      <c r="G84" s="45">
        <f t="shared" si="58"/>
        <v>0</v>
      </c>
      <c r="H84" s="45">
        <f t="shared" si="58"/>
        <v>0</v>
      </c>
      <c r="I84" s="45">
        <f t="shared" si="58"/>
        <v>0</v>
      </c>
      <c r="J84" s="45">
        <f t="shared" si="58"/>
        <v>2604621</v>
      </c>
      <c r="K84" s="45">
        <f t="shared" si="58"/>
        <v>0</v>
      </c>
      <c r="L84" s="45">
        <f t="shared" si="58"/>
        <v>1185188</v>
      </c>
      <c r="M84" s="45">
        <f t="shared" si="58"/>
        <v>0</v>
      </c>
      <c r="N84" s="45">
        <f t="shared" si="58"/>
        <v>0</v>
      </c>
      <c r="O84" s="45">
        <f t="shared" si="58"/>
        <v>1419433</v>
      </c>
      <c r="P84" s="45">
        <f t="shared" si="58"/>
        <v>2604621</v>
      </c>
      <c r="Q84" s="32"/>
    </row>
    <row r="85" spans="1:17" s="17" customFormat="1" ht="31.2">
      <c r="A85" s="43" t="s">
        <v>30</v>
      </c>
      <c r="B85" s="43"/>
      <c r="C85" s="43"/>
      <c r="D85" s="46" t="s">
        <v>29</v>
      </c>
      <c r="E85" s="45"/>
      <c r="F85" s="45"/>
      <c r="G85" s="45"/>
      <c r="H85" s="45"/>
      <c r="I85" s="45"/>
      <c r="J85" s="47"/>
      <c r="K85" s="45"/>
      <c r="L85" s="48"/>
      <c r="M85" s="45"/>
      <c r="N85" s="45"/>
      <c r="O85" s="45"/>
      <c r="P85" s="45"/>
      <c r="Q85" s="32"/>
    </row>
    <row r="86" spans="1:17" s="17" customFormat="1" ht="30">
      <c r="A86" s="49" t="s">
        <v>31</v>
      </c>
      <c r="B86" s="49" t="s">
        <v>32</v>
      </c>
      <c r="C86" s="49" t="s">
        <v>33</v>
      </c>
      <c r="D86" s="50" t="s">
        <v>34</v>
      </c>
      <c r="E86" s="48">
        <f t="shared" ref="E86:P86" si="59">E87</f>
        <v>0</v>
      </c>
      <c r="F86" s="48">
        <f t="shared" si="59"/>
        <v>0</v>
      </c>
      <c r="G86" s="48">
        <f t="shared" si="59"/>
        <v>0</v>
      </c>
      <c r="H86" s="48">
        <f t="shared" si="59"/>
        <v>0</v>
      </c>
      <c r="I86" s="48">
        <f t="shared" si="59"/>
        <v>0</v>
      </c>
      <c r="J86" s="48">
        <f t="shared" si="59"/>
        <v>2604621</v>
      </c>
      <c r="K86" s="48">
        <f t="shared" si="59"/>
        <v>0</v>
      </c>
      <c r="L86" s="48">
        <f t="shared" si="59"/>
        <v>1185188</v>
      </c>
      <c r="M86" s="48">
        <f t="shared" si="59"/>
        <v>0</v>
      </c>
      <c r="N86" s="48">
        <f t="shared" si="59"/>
        <v>0</v>
      </c>
      <c r="O86" s="48">
        <f t="shared" si="59"/>
        <v>1419433</v>
      </c>
      <c r="P86" s="48">
        <f t="shared" si="59"/>
        <v>2604621</v>
      </c>
      <c r="Q86" s="32"/>
    </row>
    <row r="87" spans="1:17" s="17" customFormat="1" ht="30.75" customHeight="1">
      <c r="A87" s="49"/>
      <c r="B87" s="49"/>
      <c r="C87" s="49"/>
      <c r="D87" s="51" t="s">
        <v>35</v>
      </c>
      <c r="E87" s="52">
        <v>0</v>
      </c>
      <c r="F87" s="52">
        <f>E87-I87</f>
        <v>0</v>
      </c>
      <c r="G87" s="52">
        <v>0</v>
      </c>
      <c r="H87" s="52">
        <v>0</v>
      </c>
      <c r="I87" s="52">
        <v>0</v>
      </c>
      <c r="J87" s="52">
        <f>L87+O87</f>
        <v>2604621</v>
      </c>
      <c r="K87" s="52">
        <v>0</v>
      </c>
      <c r="L87" s="52">
        <v>1185188</v>
      </c>
      <c r="M87" s="52">
        <v>0</v>
      </c>
      <c r="N87" s="52">
        <v>0</v>
      </c>
      <c r="O87" s="52">
        <v>1419433</v>
      </c>
      <c r="P87" s="52">
        <f>J87+E87</f>
        <v>2604621</v>
      </c>
      <c r="Q87" s="32"/>
    </row>
    <row r="88" spans="1:17" s="17" customFormat="1" ht="16.8">
      <c r="A88" s="43" t="s">
        <v>91</v>
      </c>
      <c r="B88" s="43"/>
      <c r="C88" s="43"/>
      <c r="D88" s="88" t="s">
        <v>92</v>
      </c>
      <c r="E88" s="80">
        <f>E90+E92+E93</f>
        <v>-8484832.5999999996</v>
      </c>
      <c r="F88" s="45">
        <f t="shared" ref="F88:P88" si="60">F90+F92+F93</f>
        <v>-6880900</v>
      </c>
      <c r="G88" s="45">
        <f t="shared" si="60"/>
        <v>-476100</v>
      </c>
      <c r="H88" s="45">
        <f t="shared" si="60"/>
        <v>0</v>
      </c>
      <c r="I88" s="45">
        <f t="shared" si="60"/>
        <v>800000</v>
      </c>
      <c r="J88" s="45">
        <f t="shared" si="60"/>
        <v>0</v>
      </c>
      <c r="K88" s="45">
        <f t="shared" si="60"/>
        <v>0</v>
      </c>
      <c r="L88" s="45">
        <f t="shared" si="60"/>
        <v>0</v>
      </c>
      <c r="M88" s="45">
        <f t="shared" si="60"/>
        <v>0</v>
      </c>
      <c r="N88" s="45">
        <f t="shared" si="60"/>
        <v>0</v>
      </c>
      <c r="O88" s="45">
        <f t="shared" si="60"/>
        <v>0</v>
      </c>
      <c r="P88" s="80">
        <f t="shared" si="60"/>
        <v>-8484832.5999999996</v>
      </c>
      <c r="Q88" s="32"/>
    </row>
    <row r="89" spans="1:17" s="17" customFormat="1" ht="16.8">
      <c r="A89" s="43" t="s">
        <v>93</v>
      </c>
      <c r="B89" s="43"/>
      <c r="C89" s="43"/>
      <c r="D89" s="87" t="s">
        <v>92</v>
      </c>
      <c r="E89" s="80"/>
      <c r="F89" s="45"/>
      <c r="G89" s="45"/>
      <c r="H89" s="45"/>
      <c r="I89" s="45"/>
      <c r="J89" s="47"/>
      <c r="K89" s="45"/>
      <c r="L89" s="48"/>
      <c r="M89" s="45"/>
      <c r="N89" s="45"/>
      <c r="O89" s="45"/>
      <c r="P89" s="80"/>
      <c r="Q89" s="32"/>
    </row>
    <row r="90" spans="1:17" s="17" customFormat="1" ht="30">
      <c r="A90" s="49" t="s">
        <v>108</v>
      </c>
      <c r="B90" s="49" t="s">
        <v>109</v>
      </c>
      <c r="C90" s="49" t="s">
        <v>110</v>
      </c>
      <c r="D90" s="68" t="s">
        <v>111</v>
      </c>
      <c r="E90" s="48">
        <v>-6880900</v>
      </c>
      <c r="F90" s="48">
        <f>E90-I90</f>
        <v>-6880900</v>
      </c>
      <c r="G90" s="48">
        <v>-476100</v>
      </c>
      <c r="H90" s="48">
        <v>0</v>
      </c>
      <c r="I90" s="48">
        <v>0</v>
      </c>
      <c r="J90" s="65">
        <v>0</v>
      </c>
      <c r="K90" s="48">
        <v>0</v>
      </c>
      <c r="L90" s="48">
        <f t="shared" ref="L90:L91" si="61">J90-O90</f>
        <v>0</v>
      </c>
      <c r="M90" s="48">
        <v>0</v>
      </c>
      <c r="N90" s="48">
        <v>0</v>
      </c>
      <c r="O90" s="48">
        <v>0</v>
      </c>
      <c r="P90" s="48">
        <f t="shared" ref="P90:P91" si="62">E90+J90</f>
        <v>-6880900</v>
      </c>
      <c r="Q90" s="32"/>
    </row>
    <row r="91" spans="1:17" s="17" customFormat="1" ht="30.75" customHeight="1">
      <c r="A91" s="66"/>
      <c r="B91" s="66"/>
      <c r="C91" s="66"/>
      <c r="D91" s="90" t="s">
        <v>112</v>
      </c>
      <c r="E91" s="52">
        <v>-6926900</v>
      </c>
      <c r="F91" s="52">
        <f>E91-I91</f>
        <v>-6926900</v>
      </c>
      <c r="G91" s="52">
        <v>-476100</v>
      </c>
      <c r="H91" s="52">
        <v>0</v>
      </c>
      <c r="I91" s="52">
        <v>0</v>
      </c>
      <c r="J91" s="67">
        <v>0</v>
      </c>
      <c r="K91" s="52">
        <v>0</v>
      </c>
      <c r="L91" s="52">
        <f t="shared" si="61"/>
        <v>0</v>
      </c>
      <c r="M91" s="52">
        <v>0</v>
      </c>
      <c r="N91" s="52">
        <v>0</v>
      </c>
      <c r="O91" s="52">
        <v>0</v>
      </c>
      <c r="P91" s="52">
        <f t="shared" si="62"/>
        <v>-6926900</v>
      </c>
      <c r="Q91" s="32"/>
    </row>
    <row r="92" spans="1:17" s="17" customFormat="1" ht="16.8">
      <c r="A92" s="49" t="s">
        <v>101</v>
      </c>
      <c r="B92" s="49" t="s">
        <v>102</v>
      </c>
      <c r="C92" s="49" t="s">
        <v>33</v>
      </c>
      <c r="D92" s="64" t="s">
        <v>103</v>
      </c>
      <c r="E92" s="82">
        <f>-1603932.6-800000</f>
        <v>-2403932.6</v>
      </c>
      <c r="F92" s="52">
        <v>0</v>
      </c>
      <c r="G92" s="52">
        <v>0</v>
      </c>
      <c r="H92" s="52">
        <v>0</v>
      </c>
      <c r="I92" s="52">
        <v>0</v>
      </c>
      <c r="J92" s="67">
        <v>0</v>
      </c>
      <c r="K92" s="52">
        <v>0</v>
      </c>
      <c r="L92" s="52">
        <f t="shared" ref="L92" si="63">J92-O92</f>
        <v>0</v>
      </c>
      <c r="M92" s="52">
        <v>0</v>
      </c>
      <c r="N92" s="52">
        <v>0</v>
      </c>
      <c r="O92" s="52">
        <v>0</v>
      </c>
      <c r="P92" s="82">
        <f t="shared" ref="P92" si="64">E92+J92</f>
        <v>-2403932.6</v>
      </c>
      <c r="Q92" s="32"/>
    </row>
    <row r="93" spans="1:17" s="17" customFormat="1" ht="30">
      <c r="A93" s="49" t="s">
        <v>107</v>
      </c>
      <c r="B93" s="49" t="s">
        <v>104</v>
      </c>
      <c r="C93" s="49" t="s">
        <v>105</v>
      </c>
      <c r="D93" s="50" t="s">
        <v>106</v>
      </c>
      <c r="E93" s="48">
        <v>800000</v>
      </c>
      <c r="F93" s="48">
        <f t="shared" ref="F93" si="65">E93-I93</f>
        <v>0</v>
      </c>
      <c r="G93" s="48">
        <f t="shared" ref="G93:H93" si="66">G94+G95</f>
        <v>0</v>
      </c>
      <c r="H93" s="48">
        <f t="shared" si="66"/>
        <v>0</v>
      </c>
      <c r="I93" s="48">
        <v>800000</v>
      </c>
      <c r="J93" s="65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f>E93+J93</f>
        <v>800000</v>
      </c>
      <c r="Q93" s="32"/>
    </row>
    <row r="94" spans="1:17" s="17" customFormat="1" ht="16.8">
      <c r="A94" s="43" t="s">
        <v>64</v>
      </c>
      <c r="B94" s="43"/>
      <c r="C94" s="43"/>
      <c r="D94" s="88" t="s">
        <v>65</v>
      </c>
      <c r="E94" s="45">
        <f>E96+E97+E98+E99</f>
        <v>285750</v>
      </c>
      <c r="F94" s="45">
        <f t="shared" ref="F94:P94" si="67">F96+F97+F98+F99</f>
        <v>285750</v>
      </c>
      <c r="G94" s="45">
        <f t="shared" si="67"/>
        <v>0</v>
      </c>
      <c r="H94" s="45">
        <f t="shared" si="67"/>
        <v>0</v>
      </c>
      <c r="I94" s="45">
        <f t="shared" si="67"/>
        <v>0</v>
      </c>
      <c r="J94" s="45">
        <f t="shared" si="67"/>
        <v>9775803</v>
      </c>
      <c r="K94" s="45">
        <f t="shared" si="67"/>
        <v>9775803</v>
      </c>
      <c r="L94" s="45">
        <f t="shared" si="67"/>
        <v>0</v>
      </c>
      <c r="M94" s="45">
        <f t="shared" si="67"/>
        <v>0</v>
      </c>
      <c r="N94" s="45">
        <f t="shared" si="67"/>
        <v>0</v>
      </c>
      <c r="O94" s="45">
        <f t="shared" si="67"/>
        <v>9775803</v>
      </c>
      <c r="P94" s="45">
        <f t="shared" si="67"/>
        <v>10061553</v>
      </c>
      <c r="Q94" s="32"/>
    </row>
    <row r="95" spans="1:17" s="17" customFormat="1" ht="16.8">
      <c r="A95" s="43" t="s">
        <v>66</v>
      </c>
      <c r="B95" s="43"/>
      <c r="C95" s="43"/>
      <c r="D95" s="87" t="s">
        <v>65</v>
      </c>
      <c r="E95" s="52"/>
      <c r="F95" s="52"/>
      <c r="G95" s="52"/>
      <c r="H95" s="52"/>
      <c r="I95" s="52"/>
      <c r="J95" s="67"/>
      <c r="K95" s="52"/>
      <c r="L95" s="52"/>
      <c r="M95" s="52"/>
      <c r="N95" s="52"/>
      <c r="O95" s="52"/>
      <c r="P95" s="52"/>
      <c r="Q95" s="32"/>
    </row>
    <row r="96" spans="1:17" s="17" customFormat="1" ht="45">
      <c r="A96" s="49" t="s">
        <v>217</v>
      </c>
      <c r="B96" s="49" t="s">
        <v>202</v>
      </c>
      <c r="C96" s="49" t="s">
        <v>46</v>
      </c>
      <c r="D96" s="68" t="s">
        <v>203</v>
      </c>
      <c r="E96" s="48">
        <v>0</v>
      </c>
      <c r="F96" s="48">
        <f t="shared" ref="F96" si="68">E96-I96</f>
        <v>0</v>
      </c>
      <c r="G96" s="48">
        <v>0</v>
      </c>
      <c r="H96" s="48">
        <v>0</v>
      </c>
      <c r="I96" s="48">
        <v>0</v>
      </c>
      <c r="J96" s="65">
        <v>500000</v>
      </c>
      <c r="K96" s="65">
        <v>500000</v>
      </c>
      <c r="L96" s="48">
        <f t="shared" ref="L96" si="69">J96-O96</f>
        <v>0</v>
      </c>
      <c r="M96" s="48">
        <v>0</v>
      </c>
      <c r="N96" s="48">
        <v>0</v>
      </c>
      <c r="O96" s="65">
        <v>500000</v>
      </c>
      <c r="P96" s="48">
        <f t="shared" ref="P96" si="70">E96+J96</f>
        <v>500000</v>
      </c>
      <c r="Q96" s="32"/>
    </row>
    <row r="97" spans="1:17" s="17" customFormat="1" ht="16.8">
      <c r="A97" s="49" t="s">
        <v>67</v>
      </c>
      <c r="B97" s="83" t="s">
        <v>68</v>
      </c>
      <c r="C97" s="83" t="s">
        <v>69</v>
      </c>
      <c r="D97" s="50" t="s">
        <v>70</v>
      </c>
      <c r="E97" s="48">
        <v>285750</v>
      </c>
      <c r="F97" s="48">
        <f>E97-I97</f>
        <v>285750</v>
      </c>
      <c r="G97" s="48">
        <v>0</v>
      </c>
      <c r="H97" s="48">
        <v>0</v>
      </c>
      <c r="I97" s="48">
        <v>0</v>
      </c>
      <c r="J97" s="65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f>J97+E97</f>
        <v>285750</v>
      </c>
      <c r="Q97" s="32"/>
    </row>
    <row r="98" spans="1:17" s="17" customFormat="1" ht="45">
      <c r="A98" s="49" t="s">
        <v>128</v>
      </c>
      <c r="B98" s="83" t="s">
        <v>129</v>
      </c>
      <c r="C98" s="83" t="s">
        <v>69</v>
      </c>
      <c r="D98" s="64" t="s">
        <v>130</v>
      </c>
      <c r="E98" s="48">
        <v>0</v>
      </c>
      <c r="F98" s="48">
        <f>E98-I98</f>
        <v>0</v>
      </c>
      <c r="G98" s="48">
        <v>0</v>
      </c>
      <c r="H98" s="48">
        <v>0</v>
      </c>
      <c r="I98" s="48">
        <v>0</v>
      </c>
      <c r="J98" s="65">
        <v>8675803</v>
      </c>
      <c r="K98" s="65">
        <v>8675803</v>
      </c>
      <c r="L98" s="48">
        <f t="shared" ref="L98:L99" si="71">J98-O98</f>
        <v>0</v>
      </c>
      <c r="M98" s="48">
        <v>0</v>
      </c>
      <c r="N98" s="48">
        <v>0</v>
      </c>
      <c r="O98" s="65">
        <v>8675803</v>
      </c>
      <c r="P98" s="48">
        <f>E98+J98</f>
        <v>8675803</v>
      </c>
      <c r="Q98" s="32"/>
    </row>
    <row r="99" spans="1:17" s="17" customFormat="1" ht="45">
      <c r="A99" s="49" t="s">
        <v>216</v>
      </c>
      <c r="B99" s="49" t="s">
        <v>125</v>
      </c>
      <c r="C99" s="49" t="s">
        <v>126</v>
      </c>
      <c r="D99" s="68" t="s">
        <v>127</v>
      </c>
      <c r="E99" s="48">
        <v>0</v>
      </c>
      <c r="F99" s="48">
        <f>E99-I99</f>
        <v>0</v>
      </c>
      <c r="G99" s="48">
        <v>0</v>
      </c>
      <c r="H99" s="48">
        <v>0</v>
      </c>
      <c r="I99" s="48">
        <v>0</v>
      </c>
      <c r="J99" s="65">
        <v>600000</v>
      </c>
      <c r="K99" s="65">
        <v>600000</v>
      </c>
      <c r="L99" s="48">
        <f t="shared" si="71"/>
        <v>0</v>
      </c>
      <c r="M99" s="48">
        <v>0</v>
      </c>
      <c r="N99" s="48">
        <v>0</v>
      </c>
      <c r="O99" s="65">
        <v>600000</v>
      </c>
      <c r="P99" s="48">
        <f>E99+J99</f>
        <v>600000</v>
      </c>
      <c r="Q99" s="32"/>
    </row>
    <row r="100" spans="1:17" s="17" customFormat="1" ht="16.8">
      <c r="A100" s="43" t="s">
        <v>71</v>
      </c>
      <c r="B100" s="43"/>
      <c r="C100" s="43"/>
      <c r="D100" s="88" t="s">
        <v>72</v>
      </c>
      <c r="E100" s="80">
        <f>E102+E103</f>
        <v>259740.4</v>
      </c>
      <c r="F100" s="80">
        <f t="shared" ref="F100:P100" si="72">F102+F103</f>
        <v>259740.4</v>
      </c>
      <c r="G100" s="45">
        <f t="shared" si="72"/>
        <v>0</v>
      </c>
      <c r="H100" s="45">
        <f t="shared" si="72"/>
        <v>0</v>
      </c>
      <c r="I100" s="45">
        <f t="shared" si="72"/>
        <v>0</v>
      </c>
      <c r="J100" s="45">
        <f t="shared" si="72"/>
        <v>2700000</v>
      </c>
      <c r="K100" s="45">
        <f t="shared" si="72"/>
        <v>2700000</v>
      </c>
      <c r="L100" s="45">
        <f t="shared" si="72"/>
        <v>0</v>
      </c>
      <c r="M100" s="45">
        <f t="shared" si="72"/>
        <v>0</v>
      </c>
      <c r="N100" s="45">
        <f t="shared" si="72"/>
        <v>0</v>
      </c>
      <c r="O100" s="45">
        <f t="shared" si="72"/>
        <v>2700000</v>
      </c>
      <c r="P100" s="80">
        <f t="shared" si="72"/>
        <v>2959740.4</v>
      </c>
      <c r="Q100" s="32"/>
    </row>
    <row r="101" spans="1:17" s="17" customFormat="1" ht="16.8">
      <c r="A101" s="43" t="s">
        <v>73</v>
      </c>
      <c r="B101" s="43"/>
      <c r="C101" s="43"/>
      <c r="D101" s="87" t="s">
        <v>72</v>
      </c>
      <c r="E101" s="84"/>
      <c r="F101" s="84"/>
      <c r="G101" s="48"/>
      <c r="H101" s="48"/>
      <c r="I101" s="48"/>
      <c r="J101" s="65"/>
      <c r="K101" s="48"/>
      <c r="L101" s="48"/>
      <c r="M101" s="48"/>
      <c r="N101" s="48"/>
      <c r="O101" s="48"/>
      <c r="P101" s="84"/>
      <c r="Q101" s="32"/>
    </row>
    <row r="102" spans="1:17" s="17" customFormat="1" ht="16.8">
      <c r="A102" s="49" t="s">
        <v>74</v>
      </c>
      <c r="B102" s="83" t="s">
        <v>68</v>
      </c>
      <c r="C102" s="83" t="s">
        <v>69</v>
      </c>
      <c r="D102" s="50" t="s">
        <v>70</v>
      </c>
      <c r="E102" s="84">
        <v>259740.4</v>
      </c>
      <c r="F102" s="84">
        <f>E102-I102</f>
        <v>259740.4</v>
      </c>
      <c r="G102" s="48">
        <v>0</v>
      </c>
      <c r="H102" s="48">
        <v>0</v>
      </c>
      <c r="I102" s="48">
        <v>0</v>
      </c>
      <c r="J102" s="65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84">
        <f>J102+E102</f>
        <v>259740.4</v>
      </c>
      <c r="Q102" s="32"/>
    </row>
    <row r="103" spans="1:17" s="17" customFormat="1" ht="45">
      <c r="A103" s="49" t="s">
        <v>131</v>
      </c>
      <c r="B103" s="83" t="s">
        <v>129</v>
      </c>
      <c r="C103" s="83" t="s">
        <v>69</v>
      </c>
      <c r="D103" s="64" t="s">
        <v>130</v>
      </c>
      <c r="E103" s="48">
        <v>0</v>
      </c>
      <c r="F103" s="48">
        <f>E103-I103</f>
        <v>0</v>
      </c>
      <c r="G103" s="48">
        <v>0</v>
      </c>
      <c r="H103" s="48">
        <v>0</v>
      </c>
      <c r="I103" s="48">
        <v>0</v>
      </c>
      <c r="J103" s="65">
        <v>2700000</v>
      </c>
      <c r="K103" s="65">
        <v>2700000</v>
      </c>
      <c r="L103" s="48">
        <f t="shared" ref="L103" si="73">J103-O103</f>
        <v>0</v>
      </c>
      <c r="M103" s="48">
        <v>0</v>
      </c>
      <c r="N103" s="48">
        <v>0</v>
      </c>
      <c r="O103" s="65">
        <v>2700000</v>
      </c>
      <c r="P103" s="48">
        <f>E103+J103</f>
        <v>2700000</v>
      </c>
      <c r="Q103" s="32"/>
    </row>
    <row r="104" spans="1:17" s="17" customFormat="1" ht="16.8">
      <c r="A104" s="53" t="s">
        <v>75</v>
      </c>
      <c r="B104" s="53"/>
      <c r="C104" s="53"/>
      <c r="D104" s="79" t="s">
        <v>76</v>
      </c>
      <c r="E104" s="80">
        <f>E106+E107+E108</f>
        <v>259740.4</v>
      </c>
      <c r="F104" s="80">
        <f t="shared" ref="F104:P104" si="74">F106+F107+F108</f>
        <v>259740.4</v>
      </c>
      <c r="G104" s="45">
        <f t="shared" si="74"/>
        <v>0</v>
      </c>
      <c r="H104" s="45">
        <f t="shared" si="74"/>
        <v>0</v>
      </c>
      <c r="I104" s="45">
        <f t="shared" si="74"/>
        <v>0</v>
      </c>
      <c r="J104" s="45">
        <f t="shared" si="74"/>
        <v>12541396</v>
      </c>
      <c r="K104" s="45">
        <f t="shared" si="74"/>
        <v>12541396</v>
      </c>
      <c r="L104" s="45">
        <f t="shared" si="74"/>
        <v>0</v>
      </c>
      <c r="M104" s="45">
        <f t="shared" si="74"/>
        <v>0</v>
      </c>
      <c r="N104" s="45">
        <f t="shared" si="74"/>
        <v>0</v>
      </c>
      <c r="O104" s="45">
        <f t="shared" si="74"/>
        <v>12541396</v>
      </c>
      <c r="P104" s="80">
        <f t="shared" si="74"/>
        <v>12801136.4</v>
      </c>
      <c r="Q104" s="32"/>
    </row>
    <row r="105" spans="1:17" s="17" customFormat="1" ht="16.8">
      <c r="A105" s="53" t="s">
        <v>77</v>
      </c>
      <c r="B105" s="53"/>
      <c r="C105" s="53"/>
      <c r="D105" s="81" t="s">
        <v>76</v>
      </c>
      <c r="E105" s="84"/>
      <c r="F105" s="84"/>
      <c r="G105" s="48"/>
      <c r="H105" s="48"/>
      <c r="I105" s="48"/>
      <c r="J105" s="65"/>
      <c r="K105" s="48"/>
      <c r="L105" s="48"/>
      <c r="M105" s="48"/>
      <c r="N105" s="48"/>
      <c r="O105" s="48"/>
      <c r="P105" s="84"/>
      <c r="Q105" s="32"/>
    </row>
    <row r="106" spans="1:17" s="17" customFormat="1" ht="16.8">
      <c r="A106" s="49" t="s">
        <v>78</v>
      </c>
      <c r="B106" s="83" t="s">
        <v>68</v>
      </c>
      <c r="C106" s="83" t="s">
        <v>69</v>
      </c>
      <c r="D106" s="50" t="s">
        <v>70</v>
      </c>
      <c r="E106" s="84">
        <v>259740.4</v>
      </c>
      <c r="F106" s="84">
        <f>E106-I106</f>
        <v>259740.4</v>
      </c>
      <c r="G106" s="48">
        <v>0</v>
      </c>
      <c r="H106" s="48">
        <v>0</v>
      </c>
      <c r="I106" s="48">
        <v>0</v>
      </c>
      <c r="J106" s="65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84">
        <f>J106+E106</f>
        <v>259740.4</v>
      </c>
      <c r="Q106" s="32"/>
    </row>
    <row r="107" spans="1:17" s="17" customFormat="1" ht="45">
      <c r="A107" s="49" t="s">
        <v>132</v>
      </c>
      <c r="B107" s="83" t="s">
        <v>129</v>
      </c>
      <c r="C107" s="83" t="s">
        <v>69</v>
      </c>
      <c r="D107" s="64" t="s">
        <v>130</v>
      </c>
      <c r="E107" s="48">
        <v>0</v>
      </c>
      <c r="F107" s="48">
        <f>E107-I107</f>
        <v>0</v>
      </c>
      <c r="G107" s="48">
        <v>0</v>
      </c>
      <c r="H107" s="48">
        <v>0</v>
      </c>
      <c r="I107" s="48">
        <v>0</v>
      </c>
      <c r="J107" s="65">
        <v>3000000</v>
      </c>
      <c r="K107" s="65">
        <v>3000000</v>
      </c>
      <c r="L107" s="48">
        <f t="shared" ref="L107" si="75">J107-O107</f>
        <v>0</v>
      </c>
      <c r="M107" s="48">
        <v>0</v>
      </c>
      <c r="N107" s="48">
        <v>0</v>
      </c>
      <c r="O107" s="65">
        <v>3000000</v>
      </c>
      <c r="P107" s="48">
        <f>E107+J107</f>
        <v>3000000</v>
      </c>
      <c r="Q107" s="32"/>
    </row>
    <row r="108" spans="1:17" s="17" customFormat="1" ht="45">
      <c r="A108" s="49">
        <v>4317480</v>
      </c>
      <c r="B108" s="83" t="s">
        <v>133</v>
      </c>
      <c r="C108" s="83" t="s">
        <v>134</v>
      </c>
      <c r="D108" s="64" t="s">
        <v>135</v>
      </c>
      <c r="E108" s="48">
        <v>0</v>
      </c>
      <c r="F108" s="48">
        <f>E108-I108</f>
        <v>0</v>
      </c>
      <c r="G108" s="48">
        <v>0</v>
      </c>
      <c r="H108" s="48">
        <v>0</v>
      </c>
      <c r="I108" s="48">
        <v>0</v>
      </c>
      <c r="J108" s="65">
        <v>9541396</v>
      </c>
      <c r="K108" s="65">
        <v>9541396</v>
      </c>
      <c r="L108" s="48">
        <f t="shared" ref="L108" si="76">J108-O108</f>
        <v>0</v>
      </c>
      <c r="M108" s="48">
        <v>0</v>
      </c>
      <c r="N108" s="48">
        <v>0</v>
      </c>
      <c r="O108" s="65">
        <v>9541396</v>
      </c>
      <c r="P108" s="48">
        <f>E108+J108</f>
        <v>9541396</v>
      </c>
      <c r="Q108" s="32"/>
    </row>
    <row r="109" spans="1:17" s="17" customFormat="1" ht="16.8">
      <c r="A109" s="43" t="s">
        <v>79</v>
      </c>
      <c r="B109" s="43"/>
      <c r="C109" s="43"/>
      <c r="D109" s="88" t="s">
        <v>80</v>
      </c>
      <c r="E109" s="80">
        <f>E111+E112+E113</f>
        <v>272727.42</v>
      </c>
      <c r="F109" s="80">
        <f t="shared" ref="F109:P109" si="77">F111+F112+F113</f>
        <v>272727.42</v>
      </c>
      <c r="G109" s="45">
        <f t="shared" si="77"/>
        <v>0</v>
      </c>
      <c r="H109" s="45">
        <f t="shared" si="77"/>
        <v>0</v>
      </c>
      <c r="I109" s="45">
        <f t="shared" si="77"/>
        <v>0</v>
      </c>
      <c r="J109" s="45">
        <f t="shared" si="77"/>
        <v>29200000</v>
      </c>
      <c r="K109" s="45">
        <f t="shared" si="77"/>
        <v>29200000</v>
      </c>
      <c r="L109" s="45">
        <f t="shared" si="77"/>
        <v>0</v>
      </c>
      <c r="M109" s="45">
        <f t="shared" si="77"/>
        <v>0</v>
      </c>
      <c r="N109" s="45">
        <f t="shared" si="77"/>
        <v>0</v>
      </c>
      <c r="O109" s="45">
        <f t="shared" si="77"/>
        <v>29200000</v>
      </c>
      <c r="P109" s="80">
        <f t="shared" si="77"/>
        <v>29472727.420000002</v>
      </c>
      <c r="Q109" s="32"/>
    </row>
    <row r="110" spans="1:17" s="17" customFormat="1" ht="16.8">
      <c r="A110" s="43" t="s">
        <v>81</v>
      </c>
      <c r="B110" s="43"/>
      <c r="C110" s="43"/>
      <c r="D110" s="87" t="s">
        <v>80</v>
      </c>
      <c r="E110" s="82"/>
      <c r="F110" s="82"/>
      <c r="G110" s="52"/>
      <c r="H110" s="52"/>
      <c r="I110" s="52"/>
      <c r="J110" s="67"/>
      <c r="K110" s="52"/>
      <c r="L110" s="52"/>
      <c r="M110" s="52"/>
      <c r="N110" s="52"/>
      <c r="O110" s="52"/>
      <c r="P110" s="82"/>
      <c r="Q110" s="32"/>
    </row>
    <row r="111" spans="1:17" s="17" customFormat="1" ht="16.8">
      <c r="A111" s="49" t="s">
        <v>82</v>
      </c>
      <c r="B111" s="83" t="s">
        <v>68</v>
      </c>
      <c r="C111" s="83" t="s">
        <v>69</v>
      </c>
      <c r="D111" s="50" t="s">
        <v>70</v>
      </c>
      <c r="E111" s="89">
        <v>272727.42</v>
      </c>
      <c r="F111" s="89">
        <f>E111-I111</f>
        <v>272727.42</v>
      </c>
      <c r="G111" s="48">
        <v>0</v>
      </c>
      <c r="H111" s="48">
        <v>0</v>
      </c>
      <c r="I111" s="48">
        <v>0</v>
      </c>
      <c r="J111" s="65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89">
        <f>J111+E111</f>
        <v>272727.42</v>
      </c>
      <c r="Q111" s="32"/>
    </row>
    <row r="112" spans="1:17" s="17" customFormat="1" ht="45">
      <c r="A112" s="49" t="s">
        <v>136</v>
      </c>
      <c r="B112" s="83" t="s">
        <v>129</v>
      </c>
      <c r="C112" s="83" t="s">
        <v>69</v>
      </c>
      <c r="D112" s="64" t="s">
        <v>130</v>
      </c>
      <c r="E112" s="48">
        <v>0</v>
      </c>
      <c r="F112" s="48">
        <f>E112-I112</f>
        <v>0</v>
      </c>
      <c r="G112" s="48">
        <v>0</v>
      </c>
      <c r="H112" s="48">
        <v>0</v>
      </c>
      <c r="I112" s="48">
        <v>0</v>
      </c>
      <c r="J112" s="65">
        <v>2700000</v>
      </c>
      <c r="K112" s="65">
        <v>2700000</v>
      </c>
      <c r="L112" s="48">
        <f t="shared" ref="L112:L113" si="78">J112-O112</f>
        <v>0</v>
      </c>
      <c r="M112" s="48">
        <v>0</v>
      </c>
      <c r="N112" s="48">
        <v>0</v>
      </c>
      <c r="O112" s="65">
        <v>2700000</v>
      </c>
      <c r="P112" s="48">
        <f>E112+J112</f>
        <v>2700000</v>
      </c>
      <c r="Q112" s="32"/>
    </row>
    <row r="113" spans="1:17" s="17" customFormat="1" ht="45">
      <c r="A113" s="49" t="s">
        <v>137</v>
      </c>
      <c r="B113" s="83" t="s">
        <v>138</v>
      </c>
      <c r="C113" s="83" t="s">
        <v>139</v>
      </c>
      <c r="D113" s="64" t="s">
        <v>140</v>
      </c>
      <c r="E113" s="48">
        <v>0</v>
      </c>
      <c r="F113" s="48">
        <f>E113-I113</f>
        <v>0</v>
      </c>
      <c r="G113" s="48">
        <v>0</v>
      </c>
      <c r="H113" s="48">
        <v>0</v>
      </c>
      <c r="I113" s="48">
        <v>0</v>
      </c>
      <c r="J113" s="65">
        <v>26500000</v>
      </c>
      <c r="K113" s="65">
        <v>26500000</v>
      </c>
      <c r="L113" s="48">
        <f t="shared" si="78"/>
        <v>0</v>
      </c>
      <c r="M113" s="48">
        <v>0</v>
      </c>
      <c r="N113" s="48">
        <v>0</v>
      </c>
      <c r="O113" s="65">
        <v>26500000</v>
      </c>
      <c r="P113" s="48">
        <f>E113+J113</f>
        <v>26500000</v>
      </c>
      <c r="Q113" s="32"/>
    </row>
    <row r="114" spans="1:17" s="17" customFormat="1" ht="16.8">
      <c r="A114" s="43" t="s">
        <v>83</v>
      </c>
      <c r="B114" s="43"/>
      <c r="C114" s="85"/>
      <c r="D114" s="86" t="s">
        <v>84</v>
      </c>
      <c r="E114" s="47">
        <f>E116+E117+E118+E119</f>
        <v>279221</v>
      </c>
      <c r="F114" s="47">
        <f t="shared" ref="F114:P114" si="79">F116+F117+F118+F119</f>
        <v>279221</v>
      </c>
      <c r="G114" s="47">
        <f t="shared" si="79"/>
        <v>0</v>
      </c>
      <c r="H114" s="47">
        <f t="shared" si="79"/>
        <v>0</v>
      </c>
      <c r="I114" s="47">
        <f t="shared" si="79"/>
        <v>0</v>
      </c>
      <c r="J114" s="47">
        <f t="shared" si="79"/>
        <v>25150000</v>
      </c>
      <c r="K114" s="47">
        <f t="shared" si="79"/>
        <v>25150000</v>
      </c>
      <c r="L114" s="47">
        <f t="shared" si="79"/>
        <v>0</v>
      </c>
      <c r="M114" s="47">
        <f t="shared" si="79"/>
        <v>0</v>
      </c>
      <c r="N114" s="47">
        <f t="shared" si="79"/>
        <v>0</v>
      </c>
      <c r="O114" s="47">
        <f t="shared" si="79"/>
        <v>25150000</v>
      </c>
      <c r="P114" s="47">
        <f t="shared" si="79"/>
        <v>25429221</v>
      </c>
      <c r="Q114" s="32"/>
    </row>
    <row r="115" spans="1:17" s="17" customFormat="1" ht="16.8">
      <c r="A115" s="43" t="s">
        <v>85</v>
      </c>
      <c r="B115" s="43"/>
      <c r="C115" s="43"/>
      <c r="D115" s="87" t="s">
        <v>84</v>
      </c>
      <c r="E115" s="52"/>
      <c r="F115" s="52"/>
      <c r="G115" s="52"/>
      <c r="H115" s="52"/>
      <c r="I115" s="52"/>
      <c r="J115" s="67"/>
      <c r="K115" s="52"/>
      <c r="L115" s="52"/>
      <c r="M115" s="52"/>
      <c r="N115" s="52"/>
      <c r="O115" s="52"/>
      <c r="P115" s="52"/>
      <c r="Q115" s="32"/>
    </row>
    <row r="116" spans="1:17" s="17" customFormat="1" ht="45">
      <c r="A116" s="49" t="s">
        <v>218</v>
      </c>
      <c r="B116" s="49" t="s">
        <v>202</v>
      </c>
      <c r="C116" s="49" t="s">
        <v>46</v>
      </c>
      <c r="D116" s="68" t="s">
        <v>203</v>
      </c>
      <c r="E116" s="48">
        <v>0</v>
      </c>
      <c r="F116" s="48">
        <f t="shared" ref="F116" si="80">E116-I116</f>
        <v>0</v>
      </c>
      <c r="G116" s="48">
        <v>0</v>
      </c>
      <c r="H116" s="48">
        <v>0</v>
      </c>
      <c r="I116" s="48">
        <v>0</v>
      </c>
      <c r="J116" s="65">
        <v>500000</v>
      </c>
      <c r="K116" s="65">
        <v>500000</v>
      </c>
      <c r="L116" s="48">
        <f t="shared" ref="L116" si="81">J116-O116</f>
        <v>0</v>
      </c>
      <c r="M116" s="48">
        <v>0</v>
      </c>
      <c r="N116" s="48">
        <v>0</v>
      </c>
      <c r="O116" s="65">
        <v>500000</v>
      </c>
      <c r="P116" s="48">
        <f t="shared" ref="P116" si="82">E116+J116</f>
        <v>500000</v>
      </c>
      <c r="Q116" s="32"/>
    </row>
    <row r="117" spans="1:17" s="17" customFormat="1" ht="16.8">
      <c r="A117" s="49" t="s">
        <v>86</v>
      </c>
      <c r="B117" s="83" t="s">
        <v>68</v>
      </c>
      <c r="C117" s="83" t="s">
        <v>69</v>
      </c>
      <c r="D117" s="50" t="s">
        <v>70</v>
      </c>
      <c r="E117" s="48">
        <v>279221</v>
      </c>
      <c r="F117" s="48">
        <f>E117-I117</f>
        <v>279221</v>
      </c>
      <c r="G117" s="48">
        <v>0</v>
      </c>
      <c r="H117" s="48">
        <v>0</v>
      </c>
      <c r="I117" s="48">
        <v>0</v>
      </c>
      <c r="J117" s="65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f>J117+E117</f>
        <v>279221</v>
      </c>
      <c r="Q117" s="32"/>
    </row>
    <row r="118" spans="1:17" s="17" customFormat="1" ht="45">
      <c r="A118" s="49" t="s">
        <v>141</v>
      </c>
      <c r="B118" s="83" t="s">
        <v>129</v>
      </c>
      <c r="C118" s="83" t="s">
        <v>69</v>
      </c>
      <c r="D118" s="64" t="s">
        <v>130</v>
      </c>
      <c r="E118" s="48">
        <v>0</v>
      </c>
      <c r="F118" s="48">
        <f>E118-I118</f>
        <v>0</v>
      </c>
      <c r="G118" s="48">
        <v>0</v>
      </c>
      <c r="H118" s="48">
        <v>0</v>
      </c>
      <c r="I118" s="48">
        <v>0</v>
      </c>
      <c r="J118" s="65">
        <v>2200000</v>
      </c>
      <c r="K118" s="65">
        <v>2200000</v>
      </c>
      <c r="L118" s="48">
        <f t="shared" ref="L118:L119" si="83">J118-O118</f>
        <v>0</v>
      </c>
      <c r="M118" s="48">
        <v>0</v>
      </c>
      <c r="N118" s="48">
        <v>0</v>
      </c>
      <c r="O118" s="65">
        <v>2200000</v>
      </c>
      <c r="P118" s="48">
        <f>E118+J118</f>
        <v>2200000</v>
      </c>
      <c r="Q118" s="32"/>
    </row>
    <row r="119" spans="1:17" s="17" customFormat="1" ht="45">
      <c r="A119" s="49" t="s">
        <v>204</v>
      </c>
      <c r="B119" s="83" t="s">
        <v>133</v>
      </c>
      <c r="C119" s="83" t="s">
        <v>134</v>
      </c>
      <c r="D119" s="64" t="s">
        <v>135</v>
      </c>
      <c r="E119" s="48">
        <v>0</v>
      </c>
      <c r="F119" s="48">
        <f>E119-I119</f>
        <v>0</v>
      </c>
      <c r="G119" s="48">
        <v>0</v>
      </c>
      <c r="H119" s="48">
        <v>0</v>
      </c>
      <c r="I119" s="48">
        <v>0</v>
      </c>
      <c r="J119" s="65">
        <v>22450000</v>
      </c>
      <c r="K119" s="65">
        <v>22450000</v>
      </c>
      <c r="L119" s="48">
        <f t="shared" si="83"/>
        <v>0</v>
      </c>
      <c r="M119" s="48">
        <v>0</v>
      </c>
      <c r="N119" s="48">
        <v>0</v>
      </c>
      <c r="O119" s="65">
        <v>22450000</v>
      </c>
      <c r="P119" s="48">
        <f>E119+J119</f>
        <v>22450000</v>
      </c>
      <c r="Q119" s="32"/>
    </row>
    <row r="120" spans="1:17" s="17" customFormat="1" ht="16.8">
      <c r="A120" s="53" t="s">
        <v>87</v>
      </c>
      <c r="B120" s="53"/>
      <c r="C120" s="53"/>
      <c r="D120" s="79" t="s">
        <v>88</v>
      </c>
      <c r="E120" s="80">
        <f>E122+E123+E124</f>
        <v>246753.38</v>
      </c>
      <c r="F120" s="80">
        <f t="shared" ref="F120:P120" si="84">F122+F123+F124</f>
        <v>246753.38</v>
      </c>
      <c r="G120" s="45">
        <f t="shared" si="84"/>
        <v>0</v>
      </c>
      <c r="H120" s="45">
        <f t="shared" si="84"/>
        <v>0</v>
      </c>
      <c r="I120" s="45">
        <f t="shared" si="84"/>
        <v>0</v>
      </c>
      <c r="J120" s="45">
        <f t="shared" si="84"/>
        <v>1400000</v>
      </c>
      <c r="K120" s="45">
        <f t="shared" si="84"/>
        <v>1400000</v>
      </c>
      <c r="L120" s="45">
        <f t="shared" si="84"/>
        <v>0</v>
      </c>
      <c r="M120" s="45">
        <f t="shared" si="84"/>
        <v>0</v>
      </c>
      <c r="N120" s="45">
        <f t="shared" si="84"/>
        <v>0</v>
      </c>
      <c r="O120" s="45">
        <f t="shared" si="84"/>
        <v>1400000</v>
      </c>
      <c r="P120" s="80">
        <f t="shared" si="84"/>
        <v>1646753.38</v>
      </c>
      <c r="Q120" s="32"/>
    </row>
    <row r="121" spans="1:17" s="17" customFormat="1" ht="16.8">
      <c r="A121" s="53" t="s">
        <v>89</v>
      </c>
      <c r="B121" s="53"/>
      <c r="C121" s="53"/>
      <c r="D121" s="81" t="s">
        <v>88</v>
      </c>
      <c r="E121" s="82"/>
      <c r="F121" s="82"/>
      <c r="G121" s="52"/>
      <c r="H121" s="52"/>
      <c r="I121" s="52"/>
      <c r="J121" s="67"/>
      <c r="K121" s="52"/>
      <c r="L121" s="52"/>
      <c r="M121" s="52"/>
      <c r="N121" s="52"/>
      <c r="O121" s="52"/>
      <c r="P121" s="82"/>
      <c r="Q121" s="32"/>
    </row>
    <row r="122" spans="1:17" s="17" customFormat="1" ht="16.8">
      <c r="A122" s="49" t="s">
        <v>90</v>
      </c>
      <c r="B122" s="83" t="s">
        <v>68</v>
      </c>
      <c r="C122" s="83" t="s">
        <v>69</v>
      </c>
      <c r="D122" s="50" t="s">
        <v>70</v>
      </c>
      <c r="E122" s="84">
        <v>246753.38</v>
      </c>
      <c r="F122" s="84">
        <f>E122-I122</f>
        <v>246753.38</v>
      </c>
      <c r="G122" s="48">
        <v>0</v>
      </c>
      <c r="H122" s="48">
        <v>0</v>
      </c>
      <c r="I122" s="48">
        <v>0</v>
      </c>
      <c r="J122" s="65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84">
        <f>J122+E122</f>
        <v>246753.38</v>
      </c>
      <c r="Q122" s="32"/>
    </row>
    <row r="123" spans="1:17" s="17" customFormat="1" ht="45">
      <c r="A123" s="49" t="s">
        <v>219</v>
      </c>
      <c r="B123" s="49" t="s">
        <v>202</v>
      </c>
      <c r="C123" s="49" t="s">
        <v>46</v>
      </c>
      <c r="D123" s="68" t="s">
        <v>203</v>
      </c>
      <c r="E123" s="48">
        <v>0</v>
      </c>
      <c r="F123" s="48">
        <f t="shared" ref="F123" si="85">E123-I123</f>
        <v>0</v>
      </c>
      <c r="G123" s="48">
        <v>0</v>
      </c>
      <c r="H123" s="48">
        <v>0</v>
      </c>
      <c r="I123" s="48">
        <v>0</v>
      </c>
      <c r="J123" s="65">
        <v>500000</v>
      </c>
      <c r="K123" s="65">
        <v>500000</v>
      </c>
      <c r="L123" s="48">
        <f t="shared" ref="L123" si="86">J123-O123</f>
        <v>0</v>
      </c>
      <c r="M123" s="48">
        <v>0</v>
      </c>
      <c r="N123" s="48">
        <v>0</v>
      </c>
      <c r="O123" s="65">
        <v>500000</v>
      </c>
      <c r="P123" s="48">
        <f t="shared" ref="P123" si="87">E123+J123</f>
        <v>500000</v>
      </c>
      <c r="Q123" s="32"/>
    </row>
    <row r="124" spans="1:17" s="17" customFormat="1" ht="45">
      <c r="A124" s="49" t="s">
        <v>142</v>
      </c>
      <c r="B124" s="83" t="s">
        <v>129</v>
      </c>
      <c r="C124" s="83" t="s">
        <v>69</v>
      </c>
      <c r="D124" s="64" t="s">
        <v>130</v>
      </c>
      <c r="E124" s="48">
        <v>0</v>
      </c>
      <c r="F124" s="48">
        <f>E124-I124</f>
        <v>0</v>
      </c>
      <c r="G124" s="48">
        <v>0</v>
      </c>
      <c r="H124" s="48">
        <v>0</v>
      </c>
      <c r="I124" s="48">
        <v>0</v>
      </c>
      <c r="J124" s="65">
        <v>900000</v>
      </c>
      <c r="K124" s="65">
        <v>900000</v>
      </c>
      <c r="L124" s="48">
        <f t="shared" ref="L124" si="88">J124-O124</f>
        <v>0</v>
      </c>
      <c r="M124" s="48">
        <v>0</v>
      </c>
      <c r="N124" s="48">
        <v>0</v>
      </c>
      <c r="O124" s="65">
        <v>900000</v>
      </c>
      <c r="P124" s="48">
        <f>E124+J124</f>
        <v>900000</v>
      </c>
      <c r="Q124" s="32"/>
    </row>
    <row r="125" spans="1:17" s="17" customFormat="1" ht="15.75" customHeight="1">
      <c r="A125" s="43" t="s">
        <v>94</v>
      </c>
      <c r="B125" s="43"/>
      <c r="C125" s="43"/>
      <c r="D125" s="44" t="s">
        <v>95</v>
      </c>
      <c r="E125" s="45">
        <f>E127+E128</f>
        <v>0</v>
      </c>
      <c r="F125" s="45">
        <f t="shared" ref="F125:P125" si="89">F127+F128</f>
        <v>0</v>
      </c>
      <c r="G125" s="45">
        <f t="shared" si="89"/>
        <v>0</v>
      </c>
      <c r="H125" s="45">
        <f t="shared" si="89"/>
        <v>133900</v>
      </c>
      <c r="I125" s="45">
        <f t="shared" si="89"/>
        <v>0</v>
      </c>
      <c r="J125" s="45">
        <f t="shared" si="89"/>
        <v>1000000</v>
      </c>
      <c r="K125" s="45">
        <f t="shared" si="89"/>
        <v>1000000</v>
      </c>
      <c r="L125" s="45">
        <f t="shared" si="89"/>
        <v>0</v>
      </c>
      <c r="M125" s="45">
        <f t="shared" si="89"/>
        <v>0</v>
      </c>
      <c r="N125" s="45">
        <f t="shared" si="89"/>
        <v>0</v>
      </c>
      <c r="O125" s="45">
        <f t="shared" si="89"/>
        <v>1000000</v>
      </c>
      <c r="P125" s="45">
        <f t="shared" si="89"/>
        <v>1000000</v>
      </c>
      <c r="Q125" s="32"/>
    </row>
    <row r="126" spans="1:17" s="17" customFormat="1" ht="15.75" customHeight="1">
      <c r="A126" s="43" t="s">
        <v>96</v>
      </c>
      <c r="B126" s="43"/>
      <c r="C126" s="43"/>
      <c r="D126" s="46" t="s">
        <v>95</v>
      </c>
      <c r="E126" s="45"/>
      <c r="F126" s="45"/>
      <c r="G126" s="45"/>
      <c r="H126" s="45"/>
      <c r="I126" s="45"/>
      <c r="J126" s="47"/>
      <c r="K126" s="45"/>
      <c r="L126" s="48"/>
      <c r="M126" s="45"/>
      <c r="N126" s="45"/>
      <c r="O126" s="45"/>
      <c r="P126" s="45"/>
      <c r="Q126" s="32"/>
    </row>
    <row r="127" spans="1:17" s="17" customFormat="1" ht="16.8">
      <c r="A127" s="49" t="s">
        <v>97</v>
      </c>
      <c r="B127" s="49" t="s">
        <v>98</v>
      </c>
      <c r="C127" s="49" t="s">
        <v>99</v>
      </c>
      <c r="D127" s="78" t="s">
        <v>100</v>
      </c>
      <c r="E127" s="48">
        <v>0</v>
      </c>
      <c r="F127" s="48">
        <f>E127-I127</f>
        <v>0</v>
      </c>
      <c r="G127" s="48">
        <v>0</v>
      </c>
      <c r="H127" s="48">
        <v>133900</v>
      </c>
      <c r="I127" s="48">
        <v>0</v>
      </c>
      <c r="J127" s="65">
        <v>0</v>
      </c>
      <c r="K127" s="48">
        <v>0</v>
      </c>
      <c r="L127" s="48">
        <f>J127-O127</f>
        <v>0</v>
      </c>
      <c r="M127" s="48">
        <v>0</v>
      </c>
      <c r="N127" s="48">
        <v>0</v>
      </c>
      <c r="O127" s="48">
        <v>0</v>
      </c>
      <c r="P127" s="48">
        <f t="shared" ref="P127" si="90">E127+J127</f>
        <v>0</v>
      </c>
      <c r="Q127" s="32"/>
    </row>
    <row r="128" spans="1:17" s="17" customFormat="1" ht="45">
      <c r="A128" s="49" t="s">
        <v>143</v>
      </c>
      <c r="B128" s="49" t="s">
        <v>125</v>
      </c>
      <c r="C128" s="49" t="s">
        <v>126</v>
      </c>
      <c r="D128" s="68" t="s">
        <v>127</v>
      </c>
      <c r="E128" s="48">
        <v>0</v>
      </c>
      <c r="F128" s="48">
        <f>E128-I128</f>
        <v>0</v>
      </c>
      <c r="G128" s="48">
        <v>0</v>
      </c>
      <c r="H128" s="48">
        <v>0</v>
      </c>
      <c r="I128" s="48">
        <v>0</v>
      </c>
      <c r="J128" s="65">
        <v>1000000</v>
      </c>
      <c r="K128" s="65">
        <v>1000000</v>
      </c>
      <c r="L128" s="48">
        <f t="shared" ref="L128" si="91">J128-O128</f>
        <v>0</v>
      </c>
      <c r="M128" s="48">
        <v>0</v>
      </c>
      <c r="N128" s="48">
        <v>0</v>
      </c>
      <c r="O128" s="65">
        <v>1000000</v>
      </c>
      <c r="P128" s="48">
        <f>E128+J128</f>
        <v>1000000</v>
      </c>
      <c r="Q128" s="32"/>
    </row>
    <row r="129" spans="1:28" s="17" customFormat="1" ht="21" customHeight="1">
      <c r="A129" s="118"/>
      <c r="B129" s="118"/>
      <c r="C129" s="118"/>
      <c r="D129" s="119" t="s">
        <v>3</v>
      </c>
      <c r="E129" s="120">
        <f>E15+E24+E29+E34+E37+E40+E47+E50+E53+E57+E60+E63+E68+E73+E78+E81+E84+E88+E94+E100+E104+E109+E114+E120+E125</f>
        <v>350254184.99999994</v>
      </c>
      <c r="F129" s="121">
        <f t="shared" ref="F129:P129" si="92">F15+F24+F29+F34+F37+F40+F47+F50+F53+F57+F60+F63+F68+F73+F78+F81+F84+F88+F94+F100+F104+F109+F114+F120+F125</f>
        <v>351858117.59999996</v>
      </c>
      <c r="G129" s="120">
        <f t="shared" si="92"/>
        <v>144539900</v>
      </c>
      <c r="H129" s="120">
        <f t="shared" si="92"/>
        <v>133900</v>
      </c>
      <c r="I129" s="120">
        <f t="shared" si="92"/>
        <v>800000</v>
      </c>
      <c r="J129" s="120">
        <f t="shared" si="92"/>
        <v>2604621</v>
      </c>
      <c r="K129" s="120">
        <f t="shared" si="92"/>
        <v>0</v>
      </c>
      <c r="L129" s="120">
        <f t="shared" si="92"/>
        <v>1185188</v>
      </c>
      <c r="M129" s="120">
        <f t="shared" si="92"/>
        <v>0</v>
      </c>
      <c r="N129" s="120">
        <f t="shared" si="92"/>
        <v>0</v>
      </c>
      <c r="O129" s="120">
        <f t="shared" si="92"/>
        <v>1419433</v>
      </c>
      <c r="P129" s="120">
        <f t="shared" si="92"/>
        <v>352858805.99999994</v>
      </c>
      <c r="Q129" s="32"/>
    </row>
    <row r="130" spans="1:28" s="5" customFormat="1" ht="22.5" customHeight="1">
      <c r="A130" s="12"/>
      <c r="B130" s="12"/>
      <c r="C130" s="12"/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32"/>
      <c r="R130" s="16"/>
      <c r="S130" s="16"/>
      <c r="T130" s="16"/>
    </row>
    <row r="131" spans="1:28" s="5" customFormat="1" ht="132.6" customHeight="1">
      <c r="A131" s="12"/>
      <c r="B131" s="12"/>
      <c r="C131" s="12"/>
      <c r="D131" s="13"/>
      <c r="E131" s="14"/>
      <c r="F131" s="72"/>
      <c r="G131" s="14"/>
      <c r="H131" s="14"/>
      <c r="I131" s="14"/>
      <c r="J131" s="14"/>
      <c r="K131" s="14"/>
      <c r="L131" s="14"/>
      <c r="M131" s="15"/>
      <c r="N131" s="14"/>
      <c r="O131" s="14"/>
      <c r="P131" s="14"/>
      <c r="Q131" s="32"/>
      <c r="R131" s="16"/>
      <c r="S131" s="16"/>
      <c r="T131" s="16"/>
    </row>
    <row r="132" spans="1:28" s="3" customFormat="1" ht="25.2">
      <c r="A132" s="95" t="s">
        <v>222</v>
      </c>
      <c r="B132" s="95"/>
      <c r="C132" s="94"/>
      <c r="D132" s="94"/>
      <c r="E132" s="96"/>
      <c r="F132" s="141"/>
      <c r="G132" s="141"/>
      <c r="H132" s="97"/>
      <c r="I132" s="98"/>
      <c r="J132" s="99"/>
      <c r="K132" s="100" t="s">
        <v>223</v>
      </c>
      <c r="L132" s="33"/>
      <c r="P132" s="34"/>
      <c r="Q132" s="32"/>
      <c r="R132" s="10"/>
      <c r="S132" s="8"/>
      <c r="T132" s="8"/>
      <c r="U132" s="8"/>
      <c r="V132" s="8"/>
      <c r="W132" s="8"/>
      <c r="X132" s="9"/>
      <c r="Y132" s="9"/>
      <c r="Z132" s="9"/>
      <c r="AA132" s="9"/>
      <c r="AB132" s="9"/>
    </row>
    <row r="133" spans="1:28" s="7" customFormat="1" ht="63" customHeight="1">
      <c r="A133" s="101"/>
      <c r="B133" s="101"/>
      <c r="C133" s="101"/>
      <c r="D133" s="102"/>
      <c r="E133" s="103"/>
      <c r="F133" s="104"/>
      <c r="G133" s="105"/>
      <c r="H133" s="97"/>
      <c r="I133" s="106"/>
      <c r="J133" s="99"/>
      <c r="K133" s="107"/>
      <c r="N133" s="35"/>
      <c r="O133" s="35"/>
      <c r="P133" s="36"/>
      <c r="Q133" s="32"/>
    </row>
    <row r="134" spans="1:28" s="7" customFormat="1" ht="44.25" customHeight="1">
      <c r="A134" s="108" t="s">
        <v>224</v>
      </c>
      <c r="B134" s="98"/>
      <c r="C134" s="98"/>
      <c r="D134" s="98"/>
      <c r="E134" s="109"/>
      <c r="F134" s="110"/>
      <c r="G134" s="105"/>
      <c r="H134" s="111"/>
      <c r="I134" s="109"/>
      <c r="J134" s="109"/>
      <c r="K134" s="100"/>
      <c r="L134" s="37"/>
      <c r="N134" s="11"/>
      <c r="P134" s="38"/>
      <c r="Q134" s="32"/>
    </row>
    <row r="135" spans="1:28" s="7" customFormat="1" ht="28.5" customHeight="1">
      <c r="A135" s="98" t="s">
        <v>225</v>
      </c>
      <c r="B135" s="98"/>
      <c r="C135" s="98"/>
      <c r="D135" s="98"/>
      <c r="E135" s="109"/>
      <c r="F135" s="141"/>
      <c r="G135" s="141"/>
      <c r="H135" s="111"/>
      <c r="I135" s="109"/>
      <c r="J135" s="109"/>
      <c r="K135" s="100" t="s">
        <v>20</v>
      </c>
      <c r="L135" s="37"/>
      <c r="N135" s="11"/>
      <c r="P135" s="38"/>
      <c r="Q135" s="32"/>
    </row>
    <row r="136" spans="1:28" s="7" customFormat="1" ht="72.75" customHeight="1">
      <c r="A136" s="98"/>
      <c r="B136" s="98"/>
      <c r="C136" s="98"/>
      <c r="D136" s="98"/>
      <c r="E136" s="109"/>
      <c r="F136" s="110"/>
      <c r="G136" s="105"/>
      <c r="H136" s="111"/>
      <c r="I136" s="109"/>
      <c r="J136" s="109"/>
      <c r="K136" s="100"/>
      <c r="L136" s="37"/>
      <c r="N136" s="11"/>
      <c r="Q136" s="32"/>
    </row>
    <row r="137" spans="1:28" s="7" customFormat="1" ht="25.2">
      <c r="A137" s="93" t="s">
        <v>226</v>
      </c>
      <c r="B137" s="93"/>
      <c r="C137" s="93"/>
      <c r="D137" s="93"/>
      <c r="E137" s="109"/>
      <c r="F137" s="110"/>
      <c r="G137" s="105"/>
      <c r="H137" s="111"/>
      <c r="I137" s="109"/>
      <c r="J137" s="109"/>
      <c r="K137" s="101"/>
      <c r="L137" s="37"/>
      <c r="N137" s="11"/>
      <c r="Q137" s="32"/>
    </row>
    <row r="138" spans="1:28" s="11" customFormat="1" ht="23.25" customHeight="1">
      <c r="A138" s="106" t="s">
        <v>227</v>
      </c>
      <c r="B138" s="106"/>
      <c r="C138" s="106"/>
      <c r="D138" s="106"/>
      <c r="E138" s="109"/>
      <c r="F138" s="141"/>
      <c r="G138" s="141"/>
      <c r="H138" s="111"/>
      <c r="I138" s="109"/>
      <c r="J138" s="109"/>
      <c r="K138" s="100" t="s">
        <v>19</v>
      </c>
      <c r="Q138" s="32"/>
    </row>
    <row r="139" spans="1:28" s="42" customFormat="1" ht="30" customHeight="1">
      <c r="A139" s="4"/>
      <c r="B139" s="39"/>
      <c r="C139" s="39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32"/>
      <c r="R139" s="41"/>
      <c r="S139" s="41"/>
      <c r="T139" s="41"/>
      <c r="U139" s="41"/>
      <c r="V139" s="41"/>
      <c r="W139" s="41"/>
    </row>
    <row r="140" spans="1:28" s="42" customFormat="1" ht="20.399999999999999">
      <c r="A140" s="6"/>
      <c r="B140" s="39"/>
      <c r="C140" s="39"/>
      <c r="D140" s="40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32"/>
      <c r="R140" s="41"/>
      <c r="S140" s="41"/>
      <c r="T140" s="41"/>
      <c r="U140" s="41"/>
      <c r="V140" s="41"/>
      <c r="W140" s="41"/>
    </row>
    <row r="141" spans="1:28" s="5" customFormat="1" ht="14.25" customHeight="1">
      <c r="A141" s="12"/>
      <c r="B141" s="12"/>
      <c r="C141" s="12"/>
      <c r="D141" s="13"/>
      <c r="E141" s="14"/>
      <c r="F141" s="14"/>
      <c r="G141" s="14"/>
      <c r="H141" s="14"/>
      <c r="I141" s="14"/>
      <c r="J141" s="14"/>
      <c r="K141" s="14"/>
      <c r="L141" s="14"/>
      <c r="M141" s="15"/>
      <c r="N141" s="14"/>
      <c r="O141" s="14"/>
      <c r="P141" s="14"/>
      <c r="Q141" s="32"/>
      <c r="R141" s="16"/>
      <c r="S141" s="16"/>
      <c r="T141" s="16"/>
    </row>
    <row r="142" spans="1:28" s="5" customFormat="1" ht="16.5" customHeight="1">
      <c r="A142" s="12"/>
      <c r="B142" s="12"/>
      <c r="C142" s="12"/>
      <c r="D142" s="13"/>
      <c r="E142" s="14"/>
      <c r="F142" s="14"/>
      <c r="G142" s="14"/>
      <c r="H142" s="14"/>
      <c r="I142" s="14"/>
      <c r="J142" s="72"/>
      <c r="K142" s="14"/>
      <c r="L142" s="14"/>
      <c r="M142" s="14"/>
      <c r="N142" s="14"/>
      <c r="O142" s="14"/>
      <c r="P142" s="14"/>
      <c r="Q142" s="32"/>
      <c r="R142" s="16"/>
      <c r="S142" s="16"/>
      <c r="T142" s="16"/>
    </row>
    <row r="143" spans="1:28" ht="17.399999999999999">
      <c r="E143" s="18"/>
      <c r="F143" s="18"/>
      <c r="G143" s="18"/>
      <c r="H143" s="18"/>
      <c r="I143" s="18"/>
      <c r="J143" s="73"/>
    </row>
  </sheetData>
  <mergeCells count="30">
    <mergeCell ref="F135:G135"/>
    <mergeCell ref="F138:G138"/>
    <mergeCell ref="A6:P6"/>
    <mergeCell ref="G11:H11"/>
    <mergeCell ref="P10:P13"/>
    <mergeCell ref="B10:B13"/>
    <mergeCell ref="F11:F13"/>
    <mergeCell ref="M12:M13"/>
    <mergeCell ref="E10:I10"/>
    <mergeCell ref="I11:I13"/>
    <mergeCell ref="C10:C13"/>
    <mergeCell ref="D10:D13"/>
    <mergeCell ref="E11:E13"/>
    <mergeCell ref="J10:O10"/>
    <mergeCell ref="F132:G132"/>
    <mergeCell ref="A8:B8"/>
    <mergeCell ref="A7:B7"/>
    <mergeCell ref="A10:A13"/>
    <mergeCell ref="M1:P1"/>
    <mergeCell ref="M2:P2"/>
    <mergeCell ref="M3:P3"/>
    <mergeCell ref="M4:P4"/>
    <mergeCell ref="G12:G13"/>
    <mergeCell ref="H12:H13"/>
    <mergeCell ref="J11:J13"/>
    <mergeCell ref="K11:K13"/>
    <mergeCell ref="M11:N11"/>
    <mergeCell ref="L11:L13"/>
    <mergeCell ref="N12:N13"/>
    <mergeCell ref="O11:O13"/>
  </mergeCells>
  <phoneticPr fontId="2" type="noConversion"/>
  <printOptions horizontalCentered="1"/>
  <pageMargins left="0.39370078740157483" right="0.19685039370078741" top="0.98425196850393704" bottom="0.51181102362204722" header="0.51181102362204722" footer="0.31496062992125984"/>
  <pageSetup paperSize="9" scale="40" firstPageNumber="2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Olha.Kozhushko</cp:lastModifiedBy>
  <cp:lastPrinted>2026-01-15T06:08:22Z</cp:lastPrinted>
  <dcterms:created xsi:type="dcterms:W3CDTF">2014-01-17T10:52:16Z</dcterms:created>
  <dcterms:modified xsi:type="dcterms:W3CDTF">2026-01-15T06:09:04Z</dcterms:modified>
</cp:coreProperties>
</file>