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87\Після сесії\"/>
    </mc:Choice>
  </mc:AlternateContent>
  <bookViews>
    <workbookView xWindow="0" yWindow="0" windowWidth="28800" windowHeight="13620" tabRatio="744"/>
  </bookViews>
  <sheets>
    <sheet name="Додаток 5" sheetId="22" r:id="rId1"/>
  </sheets>
  <definedNames>
    <definedName name="_xlnm.Print_Titles" localSheetId="0">'Додаток 5'!$13:$13</definedName>
    <definedName name="_xlnm.Print_Area" localSheetId="0">'Додаток 5'!$A$1:$J$139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2" l="1"/>
  <c r="H68" i="22"/>
  <c r="H64" i="22" s="1"/>
  <c r="H129" i="22" s="1"/>
  <c r="I129" i="22"/>
  <c r="J129" i="22"/>
  <c r="I14" i="22"/>
  <c r="J14" i="22"/>
  <c r="H14" i="22"/>
  <c r="I64" i="22"/>
  <c r="J64" i="22"/>
  <c r="I41" i="22"/>
  <c r="J41" i="22"/>
  <c r="H41" i="22"/>
  <c r="G48" i="22"/>
  <c r="G68" i="22" l="1"/>
  <c r="G67" i="22"/>
  <c r="G17" i="22"/>
  <c r="G16" i="22"/>
  <c r="H87" i="22"/>
  <c r="G93" i="22"/>
  <c r="G14" i="22" l="1"/>
  <c r="G69" i="22"/>
  <c r="G71" i="22" l="1"/>
  <c r="G70" i="22"/>
  <c r="I119" i="22"/>
  <c r="J119" i="22"/>
  <c r="H119" i="22"/>
  <c r="I113" i="22"/>
  <c r="J113" i="22"/>
  <c r="H113" i="22"/>
  <c r="I107" i="22"/>
  <c r="J107" i="22"/>
  <c r="H107" i="22"/>
  <c r="I101" i="22"/>
  <c r="J101" i="22"/>
  <c r="H101" i="22"/>
  <c r="I95" i="22"/>
  <c r="J95" i="22"/>
  <c r="H95" i="22"/>
  <c r="I36" i="22"/>
  <c r="J36" i="22"/>
  <c r="H36" i="22"/>
  <c r="G38" i="22"/>
  <c r="G45" i="22" l="1"/>
  <c r="G44" i="22"/>
  <c r="G122" i="22"/>
  <c r="G121" i="22"/>
  <c r="G116" i="22"/>
  <c r="G115" i="22"/>
  <c r="G110" i="22"/>
  <c r="G109" i="22"/>
  <c r="G104" i="22"/>
  <c r="G103" i="22"/>
  <c r="G98" i="22"/>
  <c r="G97" i="22"/>
  <c r="G91" i="22"/>
  <c r="G89" i="22"/>
  <c r="J90" i="22"/>
  <c r="J87" i="22" s="1"/>
  <c r="I90" i="22"/>
  <c r="I87" i="22" s="1"/>
  <c r="I78" i="22"/>
  <c r="J78" i="22"/>
  <c r="H78" i="22"/>
  <c r="G80" i="22"/>
  <c r="G66" i="22"/>
  <c r="H56" i="22"/>
  <c r="G59" i="22"/>
  <c r="J58" i="22"/>
  <c r="I58" i="22"/>
  <c r="I60" i="22"/>
  <c r="J60" i="22"/>
  <c r="I47" i="22"/>
  <c r="G47" i="22" s="1"/>
  <c r="J46" i="22"/>
  <c r="I46" i="22"/>
  <c r="G35" i="22"/>
  <c r="G34" i="22"/>
  <c r="J32" i="22"/>
  <c r="I32" i="22"/>
  <c r="H32" i="22"/>
  <c r="I22" i="22"/>
  <c r="J22" i="22"/>
  <c r="H22" i="22"/>
  <c r="G27" i="22"/>
  <c r="G26" i="22"/>
  <c r="I18" i="22"/>
  <c r="J18" i="22"/>
  <c r="H18" i="22"/>
  <c r="G20" i="22"/>
  <c r="G40" i="22"/>
  <c r="G39" i="22"/>
  <c r="G25" i="22"/>
  <c r="G24" i="22"/>
  <c r="G90" i="22" l="1"/>
  <c r="G64" i="22"/>
  <c r="I56" i="22"/>
  <c r="J56" i="22"/>
  <c r="G32" i="22"/>
  <c r="G22" i="22"/>
  <c r="G36" i="22"/>
  <c r="G128" i="22"/>
  <c r="G127" i="22"/>
  <c r="J125" i="22"/>
  <c r="I125" i="22"/>
  <c r="H125" i="22"/>
  <c r="G124" i="22"/>
  <c r="G118" i="22"/>
  <c r="G112" i="22"/>
  <c r="G106" i="22"/>
  <c r="G100" i="22"/>
  <c r="G94" i="22"/>
  <c r="G86" i="22"/>
  <c r="J84" i="22"/>
  <c r="I84" i="22"/>
  <c r="H84" i="22"/>
  <c r="G83" i="22"/>
  <c r="G82" i="22"/>
  <c r="G81" i="22"/>
  <c r="G77" i="22"/>
  <c r="J75" i="22"/>
  <c r="I75" i="22"/>
  <c r="H75" i="22"/>
  <c r="G74" i="22"/>
  <c r="J72" i="22"/>
  <c r="I72" i="22"/>
  <c r="H72" i="22"/>
  <c r="G63" i="22"/>
  <c r="J61" i="22"/>
  <c r="I61" i="22"/>
  <c r="H61" i="22"/>
  <c r="G51" i="22"/>
  <c r="J49" i="22"/>
  <c r="I49" i="22"/>
  <c r="H49" i="22"/>
  <c r="G43" i="22"/>
  <c r="G31" i="22"/>
  <c r="G30" i="22"/>
  <c r="J28" i="22"/>
  <c r="I28" i="22"/>
  <c r="H28" i="22"/>
  <c r="G21" i="22"/>
  <c r="G49" i="22" l="1"/>
  <c r="G61" i="22"/>
  <c r="G78" i="22"/>
  <c r="G125" i="22"/>
  <c r="G72" i="22"/>
  <c r="G75" i="22"/>
  <c r="G84" i="22"/>
  <c r="G28" i="22"/>
  <c r="G18" i="22"/>
  <c r="G123" i="22" l="1"/>
  <c r="G117" i="22"/>
  <c r="G111" i="22"/>
  <c r="G105" i="22"/>
  <c r="G99" i="22"/>
  <c r="G92" i="22"/>
  <c r="G107" i="22" l="1"/>
  <c r="G119" i="22"/>
  <c r="G101" i="22"/>
  <c r="G113" i="22"/>
  <c r="G87" i="22"/>
  <c r="G95" i="22"/>
  <c r="G60" i="22" l="1"/>
  <c r="G58" i="22"/>
  <c r="G56" i="22" l="1"/>
  <c r="G46" i="22"/>
  <c r="G41" i="22" l="1"/>
  <c r="I52" i="22"/>
  <c r="J52" i="22"/>
  <c r="H52" i="22"/>
  <c r="G54" i="22"/>
  <c r="G52" i="22" l="1"/>
  <c r="G55" i="22"/>
  <c r="G129" i="22" l="1"/>
</calcChain>
</file>

<file path=xl/sharedStrings.xml><?xml version="1.0" encoding="utf-8"?>
<sst xmlns="http://schemas.openxmlformats.org/spreadsheetml/2006/main" count="537" uniqueCount="257">
  <si>
    <t>Загальний фонд</t>
  </si>
  <si>
    <t>Спеціальний фонд</t>
  </si>
  <si>
    <t>Всього</t>
  </si>
  <si>
    <t xml:space="preserve"> </t>
  </si>
  <si>
    <t>у тому числі бюджет розвитку</t>
  </si>
  <si>
    <t>всього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</si>
  <si>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</si>
  <si>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</si>
  <si>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</si>
  <si>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</si>
  <si>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</si>
  <si>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</si>
  <si>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</si>
  <si>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(грн)</t>
  </si>
  <si>
    <t xml:space="preserve">        Візи:</t>
  </si>
  <si>
    <t>Ліліана РИМАР</t>
  </si>
  <si>
    <t>Вікторія ДОВЖИК</t>
  </si>
  <si>
    <t>від _____________ № _____</t>
  </si>
  <si>
    <t xml:space="preserve">             Затверджено</t>
  </si>
  <si>
    <t>ухвалою міської ради</t>
  </si>
  <si>
    <t>Секретар ради</t>
  </si>
  <si>
    <t>Маркіян ЛОПАЧАК</t>
  </si>
  <si>
    <t>Зміни до розподілу витрат бюджету Львівської міської територіальної громади на реалізацію місцевих/регіональних програм у 2026 році</t>
  </si>
  <si>
    <t>Х</t>
  </si>
  <si>
    <t xml:space="preserve">Всього </t>
  </si>
  <si>
    <t xml:space="preserve">Заступник директора департаменту фінансової </t>
  </si>
  <si>
    <t>політики - начальник управління бюджету</t>
  </si>
  <si>
    <t>1600000</t>
  </si>
  <si>
    <t>Департамент архітектури та просторового розвитку Львівської міської ради</t>
  </si>
  <si>
    <t>1610000</t>
  </si>
  <si>
    <t>1617350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</si>
  <si>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</si>
  <si>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</si>
  <si>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</si>
  <si>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проведення архітектурних та містобудівних конкурсів проєктних пропозицій щодо об'єктів архітектури та містобудування на території Львівської міської територіальної громади на 2026-2030 роки</t>
  </si>
  <si>
    <t>ухвала ЛМР</t>
  </si>
  <si>
    <t>ухвала ЛМР від 15.01.2026 №7474</t>
  </si>
  <si>
    <t xml:space="preserve">                 Додаток 5</t>
  </si>
  <si>
    <t>1900000</t>
  </si>
  <si>
    <t>Департамент міської мобільності та вуличної інфраструктури Львівської міської ради</t>
  </si>
  <si>
    <t>1910000</t>
  </si>
  <si>
    <t>1917330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</si>
  <si>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</si>
  <si>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</si>
  <si>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</si>
  <si>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1917480</t>
  </si>
  <si>
    <t>7480</t>
  </si>
  <si>
    <t>0456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</si>
  <si>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</si>
  <si>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1917427</t>
  </si>
  <si>
    <t>0455</t>
  </si>
  <si>
    <t>Підготовка та реалізація публічних інвестиційних проектів/програм публічних інвестицій в галузі (секторі) «Транспорт» за рахунок коштів місцевого бюджету</t>
  </si>
  <si>
    <t>Стратегія розвитку Львівської міської територіальної громади на 2026-2028 роки</t>
  </si>
  <si>
    <t>ухвала ЛМР від 08.02.2024 № 4301</t>
  </si>
  <si>
    <t>1200000</t>
  </si>
  <si>
    <t>Департамент житлового господарства та інфраструктури Львівської міської ради</t>
  </si>
  <si>
    <t>1210000</t>
  </si>
  <si>
    <t>1216081</t>
  </si>
  <si>
    <t>6081</t>
  </si>
  <si>
    <t>0610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</si>
  <si>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</si>
  <si>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</si>
  <si>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</si>
  <si>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</si>
  <si>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</si>
  <si>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4100000</t>
  </si>
  <si>
    <t>4110000</t>
  </si>
  <si>
    <t>4116081</t>
  </si>
  <si>
    <t>4116091</t>
  </si>
  <si>
    <t xml:space="preserve"> Галицька районна адміністрація Львівської міської ради</t>
  </si>
  <si>
    <t>4200000</t>
  </si>
  <si>
    <t>4210000</t>
  </si>
  <si>
    <t>4216081</t>
  </si>
  <si>
    <t>4216091</t>
  </si>
  <si>
    <t>Залізнична районна адміністрація Львівської міської ради</t>
  </si>
  <si>
    <t>4300000</t>
  </si>
  <si>
    <t>4310000</t>
  </si>
  <si>
    <t>4316081</t>
  </si>
  <si>
    <t>4316091</t>
  </si>
  <si>
    <t xml:space="preserve"> Личаківська районна адміністрація Львівської міської ради</t>
  </si>
  <si>
    <t>4400000</t>
  </si>
  <si>
    <t>4410000</t>
  </si>
  <si>
    <t>4416081</t>
  </si>
  <si>
    <t>4416091</t>
  </si>
  <si>
    <t>Франківська районна адміністрація Львівської міської ради</t>
  </si>
  <si>
    <t>4500000</t>
  </si>
  <si>
    <t>4510000</t>
  </si>
  <si>
    <t>4516081</t>
  </si>
  <si>
    <t>4516091</t>
  </si>
  <si>
    <t xml:space="preserve"> Шевченківська районна адміністрація Львівської міської ради</t>
  </si>
  <si>
    <t>4600000</t>
  </si>
  <si>
    <t>4610000</t>
  </si>
  <si>
    <t>4616081</t>
  </si>
  <si>
    <t>4616091</t>
  </si>
  <si>
    <t xml:space="preserve"> Сихівська районна адміністрація Львівської міської ради</t>
  </si>
  <si>
    <t>0600000</t>
  </si>
  <si>
    <t>Управління освітньої інфраструктури департаменту освіти та культури Львівської міської ради</t>
  </si>
  <si>
    <t>0610000</t>
  </si>
  <si>
    <t>0618340</t>
  </si>
  <si>
    <t>8340</t>
  </si>
  <si>
    <t>0540</t>
  </si>
  <si>
    <t>Природоохоронні заходи за рахунок цільових фондів</t>
  </si>
  <si>
    <t>Комплексна екологічна програма на 2024-2028 роки для Львівської міської територіальної громади</t>
  </si>
  <si>
    <t>ухвала ЛМР від 28.03.2024 № 4526</t>
  </si>
  <si>
    <t>0800000</t>
  </si>
  <si>
    <t>Управління соціального захисту департаменту гуманітарної політики Львівської міської ради</t>
  </si>
  <si>
    <t>0810000</t>
  </si>
  <si>
    <t>0813242</t>
  </si>
  <si>
    <t>1090</t>
  </si>
  <si>
    <t>Програма соціального захисту дітей, батьки яких загинули внаслідок ракетних ударів зі сторони країни-агресора російської федерації</t>
  </si>
  <si>
    <t>ухвала ЛМР від 14.12.2023 № 4118</t>
  </si>
  <si>
    <t>Комплексна програма соціальної підтримки окремих категорій громадян Львівської міської територіальної громади</t>
  </si>
  <si>
    <t>ухвала ЛМР від 19.06.2014 № 3432</t>
  </si>
  <si>
    <t>1213242</t>
  </si>
  <si>
    <t>3242</t>
  </si>
  <si>
    <t>Програма відшкодування витрат на поховання осіб, які входять до складу системи органів сектору безпеки і оборони України, що загинули (померли) у зв'язку з військовою агресією російської федерації проти України, та осіб, які загинули внаслідок обстрілів Львівської міської територіальної громади</t>
  </si>
  <si>
    <t>ухвала ЛМР від 06.12.2022 № 2651</t>
  </si>
  <si>
    <t>1400000</t>
  </si>
  <si>
    <t>Управління екології та природних ресурсів департаменту природних ресурсів та будівництва Львівської міської ради</t>
  </si>
  <si>
    <t>1410000</t>
  </si>
  <si>
    <t>1418340</t>
  </si>
  <si>
    <t>2300000</t>
  </si>
  <si>
    <t>Департамент "Адміністрація міського голови" Львівської міської ради</t>
  </si>
  <si>
    <t>2310000</t>
  </si>
  <si>
    <t>2310180</t>
  </si>
  <si>
    <t>0180</t>
  </si>
  <si>
    <t>0133</t>
  </si>
  <si>
    <t>Інша діяльність у сфері державного управління</t>
  </si>
  <si>
    <t>2800000</t>
  </si>
  <si>
    <t>Департамент природних ресурсів та будівництва Львівської міської ради</t>
  </si>
  <si>
    <t>2810000</t>
  </si>
  <si>
    <t>2818340</t>
  </si>
  <si>
    <t>2900000</t>
  </si>
  <si>
    <t xml:space="preserve"> Управління з питань цивільного захисту та територіальної оборони Львівської міської ради</t>
  </si>
  <si>
    <t>2910000</t>
  </si>
  <si>
    <t>3200000</t>
  </si>
  <si>
    <t>Департамент освіти та культури Львівської міської ради</t>
  </si>
  <si>
    <t>3210000</t>
  </si>
  <si>
    <t>3214082</t>
  </si>
  <si>
    <t>4082</t>
  </si>
  <si>
    <t>0829</t>
  </si>
  <si>
    <t>Інші заходи в галузі культури і мистецтва</t>
  </si>
  <si>
    <t>Програма "Відповідальність бути / Responsibility to Be" на 2025-2030 роки</t>
  </si>
  <si>
    <t>ухвала ЛМР від 18.12.2025 № 7245</t>
  </si>
  <si>
    <t>3218340</t>
  </si>
  <si>
    <t>3219800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</si>
  <si>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</si>
  <si>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</si>
  <si>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3500000</t>
  </si>
  <si>
    <t>Управління інвестицій та проєктів департаменту економічного розвитку Львівської міської ради</t>
  </si>
  <si>
    <t>3510000</t>
  </si>
  <si>
    <t>3517700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</si>
  <si>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</si>
  <si>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</si>
  <si>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сприяння залученню інвестицій до Львівської міської територіальної громади на 2024-2026 роки</t>
  </si>
  <si>
    <t>ухвала ЛМР від 28.11.2024 № 5593</t>
  </si>
  <si>
    <t>4118340</t>
  </si>
  <si>
    <t>4218340</t>
  </si>
  <si>
    <t>4318340</t>
  </si>
  <si>
    <t>4418340</t>
  </si>
  <si>
    <t>4518340</t>
  </si>
  <si>
    <t>4618340</t>
  </si>
  <si>
    <t>4700000</t>
  </si>
  <si>
    <t>Офіс агломерації та розвитку громад Львівської міської ради</t>
  </si>
  <si>
    <t>4710000</t>
  </si>
  <si>
    <t>4718340</t>
  </si>
  <si>
    <t>4719800</t>
  </si>
  <si>
    <t>Програма "Поліцейський офіцер громади" на 2024-2027 роки</t>
  </si>
  <si>
    <t>ухвала ЛМР від 17.10.2024 № 5458</t>
  </si>
  <si>
    <t>0700000</t>
  </si>
  <si>
    <t>Управління охорони здоров'я департаменту гуманітарної політики Львівської міської ради</t>
  </si>
  <si>
    <t>0710000</t>
  </si>
  <si>
    <t>0712152</t>
  </si>
  <si>
    <t>2152</t>
  </si>
  <si>
    <t>0763</t>
  </si>
  <si>
    <t>Інші програми та заходи у сфері охорони здоров'я</t>
  </si>
  <si>
    <t>Програма забезпечення лікарськими засобами у разі амбулаторного лікування окремих категорій населення м. Львова на 2020 рік та Львівської міської територіальної громади на 2021-2027 роки</t>
  </si>
  <si>
    <t>ухвала ЛМР від 21.11.2019 № 5891</t>
  </si>
  <si>
    <t>Міська програма забезпечення осіб з інвалідністю, дітей з інвалідністю та інших окремих категорій жителів Львівської міської територіальної громади медичними виробами й іншими засобами для використання в амбулаторних умовах</t>
  </si>
  <si>
    <t xml:space="preserve">ухвала ЛМР </t>
  </si>
  <si>
    <t>2918340</t>
  </si>
  <si>
    <t>1100000</t>
  </si>
  <si>
    <t>Офіс спорту Львівської міської ради</t>
  </si>
  <si>
    <t>1110000</t>
  </si>
  <si>
    <t>1115062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</si>
  <si>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</si>
  <si>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</si>
  <si>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</si>
  <si>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Програма спортивних іміджевих проєктів Львівської міської територіальної громади на 2023-2026 роки</t>
  </si>
  <si>
    <t>ухвала ЛМР від 06.07.2023 № 3436</t>
  </si>
  <si>
    <t>Програма підтримки студенського спорту на 2025-2027 роки</t>
  </si>
  <si>
    <t>0611300</t>
  </si>
  <si>
    <t>1300</t>
  </si>
  <si>
    <t>0990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</si>
  <si>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</si>
  <si>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0712170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</si>
  <si>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</si>
  <si>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</si>
  <si>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0717367</t>
  </si>
  <si>
    <t>7367</t>
  </si>
  <si>
    <t xml:space="preserve">Реалізація проектів у рамках Програми відновлення України III
</t>
  </si>
  <si>
    <t>1000000</t>
  </si>
  <si>
    <t>Управління культури департаменту освіти та культури Львівської міської ради</t>
  </si>
  <si>
    <t>1010000</t>
  </si>
  <si>
    <t>1014010</t>
  </si>
  <si>
    <t>4010</t>
  </si>
  <si>
    <t>0821</t>
  </si>
  <si>
    <t>Фінансова підтримка театрів</t>
  </si>
  <si>
    <t>Програма розвитку театрального мистецтва та фінансової підтримки театрів у Львівській міській територіальній громаді до 2035 року</t>
  </si>
  <si>
    <t>ухвала ЛМР від 16.09.2025 № 6829</t>
  </si>
  <si>
    <t>1014082</t>
  </si>
  <si>
    <t>Програма освітніх, культурних, національно-патріотичних, інтелектуальних, спортивних заходів у Львівській міській територіальній громаді</t>
  </si>
  <si>
    <t>ухвала ЛМР від 12.06.2025 № 6379</t>
  </si>
  <si>
    <t>1217480</t>
  </si>
  <si>
    <t>2700000</t>
  </si>
  <si>
    <t xml:space="preserve"> Департамент економічного розвитку Львівської міської ради</t>
  </si>
  <si>
    <t>2710000</t>
  </si>
  <si>
    <t>2713250</t>
  </si>
  <si>
    <t>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</si>
  <si>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</si>
  <si>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Інші заходи та заклади у сфері соціального захисту і соціального забезпечення</t>
  </si>
  <si>
    <t>ухвала ЛМР від 20.02.2025 № 5914</t>
  </si>
  <si>
    <t>Директор департаменту фінансової політики</t>
  </si>
  <si>
    <t>Програма підтримки співвласників багатоквартирних будинків, об'єднань співвласників багатоквартирних будинків, а також співвласників багатоквартирних будинків ЖБК, у проведенні невідкладного ремонту, капітального ремонту, реконструкції, ремонтно-реставраційних робіт спільного майна у багатоквартирних будинках на території Львівської міської територіальної громади на 2019-2030 роки</t>
  </si>
  <si>
    <t>Програма ліквідації наслідків надзвичайної ситуації у Львівській міській територіальній громаді, спричинених збройною агресією російської федерації</t>
  </si>
  <si>
    <t>ухвала ЛМР від 30.01.2025 № 5861</t>
  </si>
  <si>
    <t>ухвала ЛМР від 04.04.2019 № 4821</t>
  </si>
  <si>
    <t>2719800</t>
  </si>
  <si>
    <t>Комплексна програма співпраці виконавчих органів Львівської міської ради з органами державної влади</t>
  </si>
  <si>
    <t>ухвала ЛМР від 28.11.2024 № 5590</t>
  </si>
  <si>
    <t>ухвала ЛМР від 16.05.2024 № 4766</t>
  </si>
  <si>
    <t>3211300</t>
  </si>
  <si>
    <t>Програма формування податкової культури у Львівській міській територіальній громаді</t>
  </si>
  <si>
    <t>ухвала ЛМР від 26.12.2019 № 6103</t>
  </si>
  <si>
    <t>4118110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</si>
  <si>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</si>
  <si>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</si>
  <si>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</si>
  <si>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фінансової підтримки Регіонального сервісного центру ГСЦ МВС у Львівській, Івано-Франківській та Закарпатській областях (філія ГСЦ МВС)</t>
  </si>
  <si>
    <t>Програма забезпечення доступності житлових приміщень осіб з інвалідністю у кріслах колісних та осіб з інвалідністю з порушенням зору 1 групи</t>
  </si>
  <si>
    <t>ухвала ЛМР від 08.11.2018 № 4155</t>
  </si>
  <si>
    <t>Програма надання премій Львівської міської ради за результатами Чемпіонату України з футболу (осіб з ампутацією)</t>
  </si>
  <si>
    <t>0200000</t>
  </si>
  <si>
    <t>Виконавчий комітет Львівської міської ради</t>
  </si>
  <si>
    <t>0210000</t>
  </si>
  <si>
    <t>0217670</t>
  </si>
  <si>
    <t>7670</t>
  </si>
  <si>
    <t>Внески до статутного капіталу суб'єктів господарювання</t>
  </si>
  <si>
    <t>Програма заходів щодо підготовки Львівської міської територіальної громади до національного спротиву на 2022-2026 роки</t>
  </si>
  <si>
    <t>ухвала ЛМР від 17.02.2022 № 1981</t>
  </si>
  <si>
    <t>0218240</t>
  </si>
  <si>
    <t>8240</t>
  </si>
  <si>
    <t>0380</t>
  </si>
  <si>
    <t>Заходи та роботи з територіальної оборони</t>
  </si>
  <si>
    <t>2717670</t>
  </si>
  <si>
    <t>1217670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</si>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</sst>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_р_._-;\-* #,##0.00_р_._-;_-* &quot;-&quot;??_р_._-;_-@_-"/>
    <numFmt numFmtId="166" formatCode="#,##0.0"/>
    <numFmt numFmtId="167" formatCode="_-* #,##0.00_₴_-;\-* #,##0.00_₴_-;_-* &quot;-&quot;??_₴_-;_-@_-"/>
  </numFmts>
  <fonts count="2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5"/>
      <name val="Arial"/>
      <family val="2"/>
      <charset val="204"/>
    </font>
    <font>
      <sz val="10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b/>
      <sz val="18"/>
      <name val="Arial"/>
      <family val="2"/>
      <charset val="204"/>
    </font>
    <font>
      <i/>
      <sz val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top"/>
    </xf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8">
    <xf numFmtId="0" fontId="0" fillId="0" borderId="0" xfId="0"/>
    <xf numFmtId="0" fontId="13" fillId="0" borderId="0" xfId="0" applyFont="1"/>
    <xf numFmtId="0" fontId="16" fillId="0" borderId="0" xfId="0" applyFont="1"/>
    <xf numFmtId="0" fontId="18" fillId="0" borderId="0" xfId="0" applyFont="1"/>
    <xf numFmtId="1" fontId="18" fillId="0" borderId="0" xfId="0" applyNumberFormat="1" applyFont="1"/>
    <xf numFmtId="3" fontId="13" fillId="0" borderId="0" xfId="0" applyNumberFormat="1" applyFont="1"/>
    <xf numFmtId="3" fontId="16" fillId="0" borderId="0" xfId="0" applyNumberFormat="1" applyFont="1"/>
    <xf numFmtId="0" fontId="13" fillId="0" borderId="0" xfId="0" applyFont="1" applyAlignment="1">
      <alignment horizontal="center"/>
    </xf>
    <xf numFmtId="1" fontId="18" fillId="0" borderId="0" xfId="0" applyNumberFormat="1" applyFont="1" applyAlignment="1">
      <alignment horizontal="right" vertical="top"/>
    </xf>
    <xf numFmtId="166" fontId="17" fillId="0" borderId="0" xfId="0" applyNumberFormat="1" applyFont="1"/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0" fontId="17" fillId="0" borderId="0" xfId="0" applyFont="1"/>
    <xf numFmtId="166" fontId="16" fillId="0" borderId="0" xfId="0" applyNumberFormat="1" applyFont="1"/>
    <xf numFmtId="0" fontId="16" fillId="0" borderId="0" xfId="0" applyFont="1" applyAlignment="1">
      <alignment horizontal="center"/>
    </xf>
    <xf numFmtId="166" fontId="13" fillId="0" borderId="0" xfId="0" applyNumberFormat="1" applyFont="1"/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3" fontId="18" fillId="0" borderId="0" xfId="0" applyNumberFormat="1" applyFont="1"/>
    <xf numFmtId="0" fontId="20" fillId="0" borderId="0" xfId="51" applyFont="1" applyAlignment="1">
      <alignment vertical="center"/>
    </xf>
    <xf numFmtId="0" fontId="20" fillId="0" borderId="0" xfId="0" applyFont="1" applyAlignment="1">
      <alignment horizontal="left" vertical="center"/>
    </xf>
    <xf numFmtId="165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51" applyFont="1" applyAlignment="1">
      <alignment horizontal="right" vertic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7" fillId="23" borderId="0" xfId="0" applyFont="1" applyFill="1" applyAlignment="1">
      <alignment horizontal="center" vertical="top" wrapText="1"/>
    </xf>
    <xf numFmtId="0" fontId="19" fillId="23" borderId="0" xfId="0" applyFont="1" applyFill="1" applyAlignment="1">
      <alignment horizontal="center" vertical="top" wrapText="1"/>
    </xf>
    <xf numFmtId="0" fontId="17" fillId="23" borderId="6" xfId="0" applyFont="1" applyFill="1" applyBorder="1" applyAlignment="1">
      <alignment horizontal="center"/>
    </xf>
    <xf numFmtId="0" fontId="13" fillId="23" borderId="6" xfId="0" applyFont="1" applyFill="1" applyBorder="1" applyAlignment="1">
      <alignment horizontal="center"/>
    </xf>
    <xf numFmtId="0" fontId="16" fillId="23" borderId="0" xfId="0" applyFont="1" applyFill="1" applyAlignment="1">
      <alignment horizontal="center"/>
    </xf>
    <xf numFmtId="0" fontId="13" fillId="23" borderId="0" xfId="0" applyFont="1" applyFill="1" applyAlignment="1">
      <alignment horizontal="center"/>
    </xf>
    <xf numFmtId="3" fontId="16" fillId="23" borderId="0" xfId="0" applyNumberFormat="1" applyFont="1" applyFill="1" applyAlignment="1">
      <alignment horizontal="center" vertical="top"/>
    </xf>
    <xf numFmtId="3" fontId="16" fillId="23" borderId="5" xfId="0" applyNumberFormat="1" applyFont="1" applyFill="1" applyBorder="1" applyAlignment="1">
      <alignment horizontal="center" vertical="top" wrapText="1"/>
    </xf>
    <xf numFmtId="0" fontId="16" fillId="23" borderId="5" xfId="0" applyFont="1" applyFill="1" applyBorder="1" applyAlignment="1">
      <alignment horizontal="center" vertical="center" wrapText="1"/>
    </xf>
    <xf numFmtId="3" fontId="16" fillId="23" borderId="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right"/>
    </xf>
    <xf numFmtId="1" fontId="20" fillId="0" borderId="0" xfId="0" applyNumberFormat="1" applyFont="1" applyAlignment="1">
      <alignment horizontal="left"/>
    </xf>
    <xf numFmtId="3" fontId="20" fillId="0" borderId="0" xfId="0" applyNumberFormat="1" applyFont="1"/>
    <xf numFmtId="1" fontId="20" fillId="0" borderId="0" xfId="0" applyNumberFormat="1" applyFont="1"/>
    <xf numFmtId="49" fontId="19" fillId="23" borderId="5" xfId="0" applyNumberFormat="1" applyFont="1" applyFill="1" applyBorder="1" applyAlignment="1">
      <alignment horizontal="center" vertical="top"/>
    </xf>
    <xf numFmtId="0" fontId="19" fillId="23" borderId="5" xfId="0" applyFont="1" applyFill="1" applyBorder="1" applyAlignment="1">
      <alignment horizontal="center" vertical="top" wrapText="1"/>
    </xf>
    <xf numFmtId="2" fontId="16" fillId="23" borderId="5" xfId="0" applyNumberFormat="1" applyFont="1" applyFill="1" applyBorder="1" applyAlignment="1">
      <alignment horizontal="left" vertical="top" wrapText="1"/>
    </xf>
    <xf numFmtId="0" fontId="19" fillId="23" borderId="5" xfId="0" applyFont="1" applyFill="1" applyBorder="1" applyAlignment="1">
      <alignment horizontal="left" vertical="top" wrapText="1"/>
    </xf>
    <xf numFmtId="49" fontId="16" fillId="23" borderId="5" xfId="0" applyNumberFormat="1" applyFont="1" applyFill="1" applyBorder="1" applyAlignment="1">
      <alignment horizontal="center" vertical="top"/>
    </xf>
    <xf numFmtId="0" fontId="16" fillId="23" borderId="5" xfId="0" applyFont="1" applyFill="1" applyBorder="1" applyAlignment="1">
      <alignment vertical="top" wrapText="1"/>
    </xf>
    <xf numFmtId="0" fontId="16" fillId="23" borderId="5" xfId="0" applyFont="1" applyFill="1" applyBorder="1" applyAlignment="1">
      <alignment horizontal="left" vertical="top" wrapText="1"/>
    </xf>
    <xf numFmtId="4" fontId="19" fillId="23" borderId="5" xfId="0" applyNumberFormat="1" applyFont="1" applyFill="1" applyBorder="1" applyAlignment="1">
      <alignment horizontal="center" vertical="top"/>
    </xf>
    <xf numFmtId="3" fontId="19" fillId="23" borderId="5" xfId="0" applyNumberFormat="1" applyFont="1" applyFill="1" applyBorder="1" applyAlignment="1">
      <alignment horizontal="center" vertical="top"/>
    </xf>
    <xf numFmtId="4" fontId="16" fillId="23" borderId="5" xfId="0" applyNumberFormat="1" applyFont="1" applyFill="1" applyBorder="1" applyAlignment="1">
      <alignment horizontal="center" vertical="top"/>
    </xf>
    <xf numFmtId="3" fontId="16" fillId="23" borderId="5" xfId="0" applyNumberFormat="1" applyFont="1" applyFill="1" applyBorder="1" applyAlignment="1">
      <alignment horizontal="center" vertical="top"/>
    </xf>
    <xf numFmtId="4" fontId="16" fillId="23" borderId="5" xfId="47" applyNumberFormat="1" applyFont="1" applyFill="1" applyBorder="1" applyAlignment="1">
      <alignment horizontal="center" vertical="top"/>
    </xf>
    <xf numFmtId="3" fontId="16" fillId="23" borderId="5" xfId="47" applyNumberFormat="1" applyFont="1" applyFill="1" applyBorder="1" applyAlignment="1">
      <alignment horizontal="center" vertical="top"/>
    </xf>
    <xf numFmtId="49" fontId="16" fillId="23" borderId="8" xfId="0" applyNumberFormat="1" applyFont="1" applyFill="1" applyBorder="1" applyAlignment="1">
      <alignment horizontal="center" vertical="top"/>
    </xf>
    <xf numFmtId="0" fontId="16" fillId="23" borderId="0" xfId="0" applyFont="1" applyFill="1" applyAlignment="1">
      <alignment horizontal="left" vertical="top" wrapText="1"/>
    </xf>
    <xf numFmtId="4" fontId="16" fillId="23" borderId="9" xfId="0" applyNumberFormat="1" applyFont="1" applyFill="1" applyBorder="1" applyAlignment="1">
      <alignment horizontal="center" vertical="top"/>
    </xf>
    <xf numFmtId="4" fontId="16" fillId="23" borderId="8" xfId="0" applyNumberFormat="1" applyFont="1" applyFill="1" applyBorder="1" applyAlignment="1">
      <alignment horizontal="center" vertical="top"/>
    </xf>
    <xf numFmtId="3" fontId="19" fillId="23" borderId="5" xfId="47" applyNumberFormat="1" applyFont="1" applyFill="1" applyBorder="1" applyAlignment="1">
      <alignment horizontal="center" vertical="top"/>
    </xf>
    <xf numFmtId="4" fontId="19" fillId="23" borderId="5" xfId="47" applyNumberFormat="1" applyFont="1" applyFill="1" applyBorder="1" applyAlignment="1">
      <alignment horizontal="center" vertical="top"/>
    </xf>
    <xf numFmtId="0" fontId="16" fillId="23" borderId="0" xfId="0" applyFont="1" applyFill="1" applyAlignment="1">
      <alignment vertical="top" wrapText="1"/>
    </xf>
    <xf numFmtId="49" fontId="25" fillId="23" borderId="5" xfId="0" applyNumberFormat="1" applyFont="1" applyFill="1" applyBorder="1" applyAlignment="1">
      <alignment horizontal="center" vertical="top"/>
    </xf>
    <xf numFmtId="0" fontId="25" fillId="23" borderId="5" xfId="0" applyFont="1" applyFill="1" applyBorder="1" applyAlignment="1">
      <alignment vertical="top" wrapText="1"/>
    </xf>
    <xf numFmtId="0" fontId="25" fillId="23" borderId="5" xfId="0" applyFont="1" applyFill="1" applyBorder="1" applyAlignment="1">
      <alignment horizontal="center" vertical="top" wrapText="1"/>
    </xf>
    <xf numFmtId="3" fontId="16" fillId="23" borderId="9" xfId="0" applyNumberFormat="1" applyFont="1" applyFill="1" applyBorder="1" applyAlignment="1">
      <alignment horizontal="center" vertical="top"/>
    </xf>
    <xf numFmtId="2" fontId="16" fillId="23" borderId="5" xfId="0" applyNumberFormat="1" applyFont="1" applyFill="1" applyBorder="1" applyAlignment="1">
      <alignment horizontal="center" vertical="top" wrapText="1"/>
    </xf>
    <xf numFmtId="0" fontId="19" fillId="23" borderId="5" xfId="0" applyFont="1" applyFill="1" applyBorder="1" applyAlignment="1">
      <alignment vertical="top" wrapText="1"/>
    </xf>
    <xf numFmtId="0" fontId="16" fillId="23" borderId="5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9" fillId="23" borderId="5" xfId="0" applyFont="1" applyFill="1" applyBorder="1" applyAlignment="1">
      <alignment horizontal="center" vertical="top"/>
    </xf>
    <xf numFmtId="0" fontId="16" fillId="23" borderId="5" xfId="0" applyFont="1" applyFill="1" applyBorder="1" applyAlignment="1">
      <alignment horizontal="left" vertical="center" wrapText="1"/>
    </xf>
    <xf numFmtId="3" fontId="19" fillId="23" borderId="5" xfId="0" applyNumberFormat="1" applyFont="1" applyFill="1" applyBorder="1" applyAlignment="1">
      <alignment horizontal="center" vertical="center" wrapText="1"/>
    </xf>
    <xf numFmtId="0" fontId="19" fillId="23" borderId="5" xfId="0" applyFont="1" applyFill="1" applyBorder="1" applyAlignment="1">
      <alignment horizontal="left" vertical="top"/>
    </xf>
    <xf numFmtId="0" fontId="16" fillId="23" borderId="5" xfId="0" applyFont="1" applyFill="1" applyBorder="1" applyAlignment="1">
      <alignment horizontal="center" vertical="top" wrapText="1"/>
    </xf>
    <xf numFmtId="0" fontId="13" fillId="23" borderId="5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23" borderId="7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wrapText="1"/>
    </xf>
    <xf numFmtId="0" fontId="2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23" borderId="6" xfId="0" applyFont="1" applyFill="1" applyBorder="1" applyAlignment="1">
      <alignment horizontal="center" wrapText="1"/>
    </xf>
  </cellXfs>
  <cellStyles count="7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7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Итог" xfId="48"/>
    <cellStyle name="Нейтральный" xfId="49"/>
    <cellStyle name="Обычный 11 4" xfId="50"/>
    <cellStyle name="Обычный 2" xfId="51"/>
    <cellStyle name="Обычный 2 2" xfId="59"/>
    <cellStyle name="Обычный 3" xfId="56"/>
    <cellStyle name="Плохой" xfId="52"/>
    <cellStyle name="Пояснение" xfId="53"/>
    <cellStyle name="Примечание" xfId="54"/>
    <cellStyle name="Стиль 1" xfId="55"/>
    <cellStyle name="Финансовый 2" xfId="58"/>
    <cellStyle name="Финансовый 2 2" xfId="65"/>
    <cellStyle name="Финансовый 2 2 2" xfId="62"/>
    <cellStyle name="Финансовый 2 2 2 2" xfId="66"/>
    <cellStyle name="Финансовый 2 3" xfId="61"/>
    <cellStyle name="Финансовый 3" xfId="69"/>
    <cellStyle name="Фінансовий 2" xfId="63"/>
    <cellStyle name="Фінансовий 2 2" xfId="67"/>
    <cellStyle name="Фінансовий 3" xfId="60"/>
    <cellStyle name="Фінансовий 3 2" xfId="64"/>
    <cellStyle name="Фінансовий 4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128</xdr:row>
      <xdr:rowOff>0</xdr:rowOff>
    </xdr:from>
    <xdr:to>
      <xdr:col>5</xdr:col>
      <xdr:colOff>7620</xdr:colOff>
      <xdr:row>128</xdr:row>
      <xdr:rowOff>7620</xdr:rowOff>
    </xdr:to>
    <xdr:pic>
      <xdr:nvPicPr>
        <xdr:cNvPr id="2" name="Рисунок 1" descr="https://www8.city-adm.lviv.ua/icons/ecblank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6291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128</xdr:row>
      <xdr:rowOff>0</xdr:rowOff>
    </xdr:from>
    <xdr:ext cx="7620" cy="7620"/>
    <xdr:pic>
      <xdr:nvPicPr>
        <xdr:cNvPr id="3" name="Рисунок 2" descr="https://www8.city-adm.lviv.ua/icons/ecblank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73050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4" name="Рисунок 3" descr="https://www8.city-adm.lviv.ua/icons/ecblank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333994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129</xdr:row>
      <xdr:rowOff>0</xdr:rowOff>
    </xdr:from>
    <xdr:ext cx="7620" cy="7620"/>
    <xdr:pic>
      <xdr:nvPicPr>
        <xdr:cNvPr id="5" name="Рисунок 4" descr="https://www8.city-adm.lviv.ua/icons/ecblank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49265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128</xdr:row>
      <xdr:rowOff>0</xdr:rowOff>
    </xdr:from>
    <xdr:to>
      <xdr:col>5</xdr:col>
      <xdr:colOff>7620</xdr:colOff>
      <xdr:row>128</xdr:row>
      <xdr:rowOff>7620</xdr:rowOff>
    </xdr:to>
    <xdr:pic>
      <xdr:nvPicPr>
        <xdr:cNvPr id="6" name="Рисунок 5" descr="https://www8.city-adm.lviv.ua/icons/ecblank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5532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128</xdr:row>
      <xdr:rowOff>0</xdr:rowOff>
    </xdr:from>
    <xdr:ext cx="7620" cy="7620"/>
    <xdr:pic>
      <xdr:nvPicPr>
        <xdr:cNvPr id="7" name="Рисунок 6" descr="https://www8.city-adm.lviv.ua/icons/ecblank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8" name="Рисунок 7" descr="https://www8.city-adm.lviv.ua/icons/ecblank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129</xdr:row>
      <xdr:rowOff>0</xdr:rowOff>
    </xdr:from>
    <xdr:ext cx="7620" cy="7620"/>
    <xdr:pic>
      <xdr:nvPicPr>
        <xdr:cNvPr id="9" name="Рисунок 8" descr="https://www8.city-adm.lviv.ua/icons/ecblank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43051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128</xdr:row>
      <xdr:rowOff>0</xdr:rowOff>
    </xdr:from>
    <xdr:to>
      <xdr:col>5</xdr:col>
      <xdr:colOff>7620</xdr:colOff>
      <xdr:row>128</xdr:row>
      <xdr:rowOff>7620</xdr:rowOff>
    </xdr:to>
    <xdr:pic>
      <xdr:nvPicPr>
        <xdr:cNvPr id="10" name="Рисунок 9" descr="https://www8.city-adm.lviv.ua/icons/ecblank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992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128</xdr:row>
      <xdr:rowOff>0</xdr:rowOff>
    </xdr:from>
    <xdr:ext cx="7620" cy="7620"/>
    <xdr:pic>
      <xdr:nvPicPr>
        <xdr:cNvPr id="11" name="Рисунок 10" descr="https://www8.city-adm.lviv.ua/icons/ecblank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440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129</xdr:row>
      <xdr:rowOff>0</xdr:rowOff>
    </xdr:from>
    <xdr:to>
      <xdr:col>5</xdr:col>
      <xdr:colOff>7620</xdr:colOff>
      <xdr:row>129</xdr:row>
      <xdr:rowOff>7620</xdr:rowOff>
    </xdr:to>
    <xdr:pic>
      <xdr:nvPicPr>
        <xdr:cNvPr id="20" name="Рисунок 19" descr="https://www8.city-adm.lviv.ua/icons/ecblank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129</xdr:row>
      <xdr:rowOff>0</xdr:rowOff>
    </xdr:from>
    <xdr:ext cx="7620" cy="7620"/>
    <xdr:pic>
      <xdr:nvPicPr>
        <xdr:cNvPr id="21" name="Рисунок 20" descr="https://www8.city-adm.lviv.ua/icons/ecblank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129</xdr:row>
      <xdr:rowOff>0</xdr:rowOff>
    </xdr:from>
    <xdr:ext cx="7620" cy="7620"/>
    <xdr:pic>
      <xdr:nvPicPr>
        <xdr:cNvPr id="22" name="Рисунок 21" descr="https://www8.city-adm.lviv.ua/icons/ecblank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129</xdr:row>
      <xdr:rowOff>0</xdr:rowOff>
    </xdr:from>
    <xdr:ext cx="7620" cy="7620"/>
    <xdr:pic>
      <xdr:nvPicPr>
        <xdr:cNvPr id="23" name="Рисунок 22" descr="https://www8.city-adm.lviv.ua/icons/ecblank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129</xdr:row>
      <xdr:rowOff>0</xdr:rowOff>
    </xdr:from>
    <xdr:to>
      <xdr:col>5</xdr:col>
      <xdr:colOff>7620</xdr:colOff>
      <xdr:row>129</xdr:row>
      <xdr:rowOff>7620</xdr:rowOff>
    </xdr:to>
    <xdr:pic>
      <xdr:nvPicPr>
        <xdr:cNvPr id="24" name="Рисунок 23" descr="https://www8.city-adm.lviv.ua/icons/ecblank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129</xdr:row>
      <xdr:rowOff>0</xdr:rowOff>
    </xdr:from>
    <xdr:ext cx="7620" cy="7620"/>
    <xdr:pic>
      <xdr:nvPicPr>
        <xdr:cNvPr id="25" name="Рисунок 24" descr="https://www8.city-adm.lviv.ua/icons/ecblank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129</xdr:row>
      <xdr:rowOff>0</xdr:rowOff>
    </xdr:from>
    <xdr:ext cx="7620" cy="7620"/>
    <xdr:pic>
      <xdr:nvPicPr>
        <xdr:cNvPr id="26" name="Рисунок 25" descr="https://www8.city-adm.lviv.ua/icons/ecblank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129</xdr:row>
      <xdr:rowOff>0</xdr:rowOff>
    </xdr:from>
    <xdr:ext cx="7620" cy="7620"/>
    <xdr:pic>
      <xdr:nvPicPr>
        <xdr:cNvPr id="27" name="Рисунок 26" descr="https://www8.city-adm.lviv.ua/icons/ecblank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52" name="Рисунок 51" descr="https://www8.city-adm.lviv.ua/icons/ecblank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1890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53" name="Рисунок 52" descr="https://www8.city-adm.lviv.ua/icons/ecblank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54" name="Рисунок 53" descr="https://www8.city-adm.lviv.ua/icons/ecblank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55" name="Рисунок 54" descr="https://www8.city-adm.lviv.ua/icons/ecblank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1890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56" name="Рисунок 55" descr="https://www8.city-adm.lviv.ua/icons/ecblank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57" name="Рисунок 56" descr="https://www8.city-adm.lviv.ua/icons/ecblank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129</xdr:row>
      <xdr:rowOff>0</xdr:rowOff>
    </xdr:from>
    <xdr:ext cx="7620" cy="7620"/>
    <xdr:pic>
      <xdr:nvPicPr>
        <xdr:cNvPr id="12" name="Рисунок 11" descr="https://www8.city-adm.lviv.ua/icons/ecblank.gif">
          <a:extLst>
            <a:ext uri="{FF2B5EF4-FFF2-40B4-BE49-F238E27FC236}">
              <a16:creationId xmlns:a16="http://schemas.microsoft.com/office/drawing/2014/main" id="{174B3E6E-568A-4EB5-957B-8FE91615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719" y="115169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129</xdr:row>
      <xdr:rowOff>0</xdr:rowOff>
    </xdr:from>
    <xdr:ext cx="7620" cy="7620"/>
    <xdr:pic>
      <xdr:nvPicPr>
        <xdr:cNvPr id="13" name="Рисунок 12" descr="https://www8.city-adm.lviv.ua/icons/ecblank.gif">
          <a:extLst>
            <a:ext uri="{FF2B5EF4-FFF2-40B4-BE49-F238E27FC236}">
              <a16:creationId xmlns:a16="http://schemas.microsoft.com/office/drawing/2014/main" id="{982C326D-AC12-4E50-9A4F-FB70EC83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719" y="115169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14" name="Рисунок 13" descr="https://www8.city-adm.lviv.ua/icons/ecblank.gif">
          <a:extLst>
            <a:ext uri="{FF2B5EF4-FFF2-40B4-BE49-F238E27FC236}">
              <a16:creationId xmlns:a16="http://schemas.microsoft.com/office/drawing/2014/main" id="{BE041FDC-DB89-4999-B416-8C9B0BA0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4938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128</xdr:row>
      <xdr:rowOff>0</xdr:rowOff>
    </xdr:from>
    <xdr:ext cx="7620" cy="7620"/>
    <xdr:pic>
      <xdr:nvPicPr>
        <xdr:cNvPr id="15" name="Рисунок 14" descr="https://www8.city-adm.lviv.ua/icons/ecblank.gif">
          <a:extLst>
            <a:ext uri="{FF2B5EF4-FFF2-40B4-BE49-F238E27FC236}">
              <a16:creationId xmlns:a16="http://schemas.microsoft.com/office/drawing/2014/main" id="{266B0F4E-B02A-43B4-BD9C-9B240C6B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4938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77</xdr:row>
      <xdr:rowOff>0</xdr:rowOff>
    </xdr:from>
    <xdr:to>
      <xdr:col>5</xdr:col>
      <xdr:colOff>7620</xdr:colOff>
      <xdr:row>77</xdr:row>
      <xdr:rowOff>7620</xdr:rowOff>
    </xdr:to>
    <xdr:pic>
      <xdr:nvPicPr>
        <xdr:cNvPr id="16" name="Рисунок 15" descr="https://www8.city-adm.lviv.ua/icons/ecblank.gif">
          <a:extLst>
            <a:ext uri="{FF2B5EF4-FFF2-40B4-BE49-F238E27FC236}">
              <a16:creationId xmlns:a16="http://schemas.microsoft.com/office/drawing/2014/main" id="{D65C559B-97DC-47DD-8306-49D705A79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77</xdr:row>
      <xdr:rowOff>0</xdr:rowOff>
    </xdr:from>
    <xdr:ext cx="7620" cy="7620"/>
    <xdr:pic>
      <xdr:nvPicPr>
        <xdr:cNvPr id="17" name="Рисунок 16" descr="https://www8.city-adm.lviv.ua/icons/ecblank.gif">
          <a:extLst>
            <a:ext uri="{FF2B5EF4-FFF2-40B4-BE49-F238E27FC236}">
              <a16:creationId xmlns:a16="http://schemas.microsoft.com/office/drawing/2014/main" id="{58F7718E-1E21-467D-8719-04BE0DD62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77</xdr:row>
      <xdr:rowOff>0</xdr:rowOff>
    </xdr:from>
    <xdr:ext cx="7620" cy="7620"/>
    <xdr:pic>
      <xdr:nvPicPr>
        <xdr:cNvPr id="18" name="Рисунок 17" descr="https://www8.city-adm.lviv.ua/icons/ecblank.gif">
          <a:extLst>
            <a:ext uri="{FF2B5EF4-FFF2-40B4-BE49-F238E27FC236}">
              <a16:creationId xmlns:a16="http://schemas.microsoft.com/office/drawing/2014/main" id="{F8C95823-453B-4415-BDB5-4F707E6D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77</xdr:row>
      <xdr:rowOff>0</xdr:rowOff>
    </xdr:from>
    <xdr:to>
      <xdr:col>5</xdr:col>
      <xdr:colOff>7620</xdr:colOff>
      <xdr:row>77</xdr:row>
      <xdr:rowOff>7620</xdr:rowOff>
    </xdr:to>
    <xdr:pic>
      <xdr:nvPicPr>
        <xdr:cNvPr id="19" name="Рисунок 18" descr="https://www8.city-adm.lviv.ua/icons/ecblank.gif">
          <a:extLst>
            <a:ext uri="{FF2B5EF4-FFF2-40B4-BE49-F238E27FC236}">
              <a16:creationId xmlns:a16="http://schemas.microsoft.com/office/drawing/2014/main" id="{1D2FB285-8A2D-4660-8EB4-977840D1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77</xdr:row>
      <xdr:rowOff>0</xdr:rowOff>
    </xdr:from>
    <xdr:ext cx="7620" cy="7620"/>
    <xdr:pic>
      <xdr:nvPicPr>
        <xdr:cNvPr id="28" name="Рисунок 27" descr="https://www8.city-adm.lviv.ua/icons/ecblank.gif">
          <a:extLst>
            <a:ext uri="{FF2B5EF4-FFF2-40B4-BE49-F238E27FC236}">
              <a16:creationId xmlns:a16="http://schemas.microsoft.com/office/drawing/2014/main" id="{54BC4203-BA37-4482-B113-FAE19EFD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77</xdr:row>
      <xdr:rowOff>0</xdr:rowOff>
    </xdr:from>
    <xdr:ext cx="7620" cy="7620"/>
    <xdr:pic>
      <xdr:nvPicPr>
        <xdr:cNvPr id="29" name="Рисунок 28" descr="https://www8.city-adm.lviv.ua/icons/ecblank.gif">
          <a:extLst>
            <a:ext uri="{FF2B5EF4-FFF2-40B4-BE49-F238E27FC236}">
              <a16:creationId xmlns:a16="http://schemas.microsoft.com/office/drawing/2014/main" id="{AB220708-9AE7-482F-8999-48DBBD8F1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77</xdr:row>
      <xdr:rowOff>0</xdr:rowOff>
    </xdr:from>
    <xdr:to>
      <xdr:col>5</xdr:col>
      <xdr:colOff>7620</xdr:colOff>
      <xdr:row>77</xdr:row>
      <xdr:rowOff>7620</xdr:rowOff>
    </xdr:to>
    <xdr:pic>
      <xdr:nvPicPr>
        <xdr:cNvPr id="30" name="Рисунок 29" descr="https://www8.city-adm.lviv.ua/icons/ecblank.gif">
          <a:extLst>
            <a:ext uri="{FF2B5EF4-FFF2-40B4-BE49-F238E27FC236}">
              <a16:creationId xmlns:a16="http://schemas.microsoft.com/office/drawing/2014/main" id="{92EB1C7C-9A9D-41D1-B04C-F73ED45E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77</xdr:row>
      <xdr:rowOff>0</xdr:rowOff>
    </xdr:from>
    <xdr:ext cx="7620" cy="7620"/>
    <xdr:pic>
      <xdr:nvPicPr>
        <xdr:cNvPr id="31" name="Рисунок 30" descr="https://www8.city-adm.lviv.ua/icons/ecblank.gif">
          <a:extLst>
            <a:ext uri="{FF2B5EF4-FFF2-40B4-BE49-F238E27FC236}">
              <a16:creationId xmlns:a16="http://schemas.microsoft.com/office/drawing/2014/main" id="{32C18C00-C798-41BA-87F1-D75BCD5C1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77</xdr:row>
      <xdr:rowOff>0</xdr:rowOff>
    </xdr:from>
    <xdr:ext cx="7620" cy="7620"/>
    <xdr:pic>
      <xdr:nvPicPr>
        <xdr:cNvPr id="32" name="Рисунок 31" descr="https://www8.city-adm.lviv.ua/icons/ecblank.gif">
          <a:extLst>
            <a:ext uri="{FF2B5EF4-FFF2-40B4-BE49-F238E27FC236}">
              <a16:creationId xmlns:a16="http://schemas.microsoft.com/office/drawing/2014/main" id="{F3CA8E5F-B6F2-4782-A7D9-F81837CF8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77</xdr:row>
      <xdr:rowOff>0</xdr:rowOff>
    </xdr:from>
    <xdr:ext cx="7620" cy="7620"/>
    <xdr:pic>
      <xdr:nvPicPr>
        <xdr:cNvPr id="33" name="Рисунок 32" descr="https://www8.city-adm.lviv.ua/icons/ecblank.gif">
          <a:extLst>
            <a:ext uri="{FF2B5EF4-FFF2-40B4-BE49-F238E27FC236}">
              <a16:creationId xmlns:a16="http://schemas.microsoft.com/office/drawing/2014/main" id="{ABAA5BD4-D9B5-4D65-A2BD-CF8600A43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77</xdr:row>
      <xdr:rowOff>0</xdr:rowOff>
    </xdr:from>
    <xdr:ext cx="7620" cy="7620"/>
    <xdr:pic>
      <xdr:nvPicPr>
        <xdr:cNvPr id="34" name="Рисунок 33" descr="https://www8.city-adm.lviv.ua/icons/ecblank.gif">
          <a:extLst>
            <a:ext uri="{FF2B5EF4-FFF2-40B4-BE49-F238E27FC236}">
              <a16:creationId xmlns:a16="http://schemas.microsoft.com/office/drawing/2014/main" id="{A8D27DAE-1C45-45AE-9D16-277A2398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77</xdr:row>
      <xdr:rowOff>0</xdr:rowOff>
    </xdr:from>
    <xdr:ext cx="7620" cy="7620"/>
    <xdr:pic>
      <xdr:nvPicPr>
        <xdr:cNvPr id="35" name="Рисунок 34" descr="https://www8.city-adm.lviv.ua/icons/ecblank.gif">
          <a:extLst>
            <a:ext uri="{FF2B5EF4-FFF2-40B4-BE49-F238E27FC236}">
              <a16:creationId xmlns:a16="http://schemas.microsoft.com/office/drawing/2014/main" id="{611E4B4D-3121-46A8-8ECA-F074D59A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77</xdr:row>
      <xdr:rowOff>0</xdr:rowOff>
    </xdr:from>
    <xdr:ext cx="7620" cy="7620"/>
    <xdr:pic>
      <xdr:nvPicPr>
        <xdr:cNvPr id="36" name="Рисунок 35" descr="https://www8.city-adm.lviv.ua/icons/ecblank.gif">
          <a:extLst>
            <a:ext uri="{FF2B5EF4-FFF2-40B4-BE49-F238E27FC236}">
              <a16:creationId xmlns:a16="http://schemas.microsoft.com/office/drawing/2014/main" id="{1F73E12E-1E91-4142-A51B-3718379E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77</xdr:row>
      <xdr:rowOff>0</xdr:rowOff>
    </xdr:from>
    <xdr:ext cx="7620" cy="7620"/>
    <xdr:pic>
      <xdr:nvPicPr>
        <xdr:cNvPr id="37" name="Рисунок 36" descr="https://www8.city-adm.lviv.ua/icons/ecblank.gif">
          <a:extLst>
            <a:ext uri="{FF2B5EF4-FFF2-40B4-BE49-F238E27FC236}">
              <a16:creationId xmlns:a16="http://schemas.microsoft.com/office/drawing/2014/main" id="{1698F95C-819B-40D8-BB9F-9FB82FD67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49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83</xdr:row>
      <xdr:rowOff>0</xdr:rowOff>
    </xdr:from>
    <xdr:to>
      <xdr:col>5</xdr:col>
      <xdr:colOff>7620</xdr:colOff>
      <xdr:row>83</xdr:row>
      <xdr:rowOff>7620</xdr:rowOff>
    </xdr:to>
    <xdr:pic>
      <xdr:nvPicPr>
        <xdr:cNvPr id="38" name="Рисунок 37" descr="https://www8.city-adm.lviv.ua/icons/ecblank.gif">
          <a:extLst>
            <a:ext uri="{FF2B5EF4-FFF2-40B4-BE49-F238E27FC236}">
              <a16:creationId xmlns:a16="http://schemas.microsoft.com/office/drawing/2014/main" id="{9E4B94B1-897A-442F-A037-D46A16154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83</xdr:row>
      <xdr:rowOff>0</xdr:rowOff>
    </xdr:from>
    <xdr:ext cx="7620" cy="7620"/>
    <xdr:pic>
      <xdr:nvPicPr>
        <xdr:cNvPr id="39" name="Рисунок 38" descr="https://www8.city-adm.lviv.ua/icons/ecblank.gif">
          <a:extLst>
            <a:ext uri="{FF2B5EF4-FFF2-40B4-BE49-F238E27FC236}">
              <a16:creationId xmlns:a16="http://schemas.microsoft.com/office/drawing/2014/main" id="{F272F2A3-431A-41E9-9605-674ADA9C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40" name="Рисунок 39" descr="https://www8.city-adm.lviv.ua/icons/ecblank.gif">
          <a:extLst>
            <a:ext uri="{FF2B5EF4-FFF2-40B4-BE49-F238E27FC236}">
              <a16:creationId xmlns:a16="http://schemas.microsoft.com/office/drawing/2014/main" id="{121BB374-45A1-402B-8007-230DD90CB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83</xdr:row>
      <xdr:rowOff>0</xdr:rowOff>
    </xdr:from>
    <xdr:to>
      <xdr:col>5</xdr:col>
      <xdr:colOff>7620</xdr:colOff>
      <xdr:row>83</xdr:row>
      <xdr:rowOff>7620</xdr:rowOff>
    </xdr:to>
    <xdr:pic>
      <xdr:nvPicPr>
        <xdr:cNvPr id="41" name="Рисунок 40" descr="https://www8.city-adm.lviv.ua/icons/ecblank.gif">
          <a:extLst>
            <a:ext uri="{FF2B5EF4-FFF2-40B4-BE49-F238E27FC236}">
              <a16:creationId xmlns:a16="http://schemas.microsoft.com/office/drawing/2014/main" id="{BA2388FC-D92D-48DE-B6AD-BFB221FB7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83</xdr:row>
      <xdr:rowOff>0</xdr:rowOff>
    </xdr:from>
    <xdr:ext cx="7620" cy="7620"/>
    <xdr:pic>
      <xdr:nvPicPr>
        <xdr:cNvPr id="42" name="Рисунок 41" descr="https://www8.city-adm.lviv.ua/icons/ecblank.gif">
          <a:extLst>
            <a:ext uri="{FF2B5EF4-FFF2-40B4-BE49-F238E27FC236}">
              <a16:creationId xmlns:a16="http://schemas.microsoft.com/office/drawing/2014/main" id="{8A1BE6AE-0989-4932-B5E4-079E84A1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43" name="Рисунок 42" descr="https://www8.city-adm.lviv.ua/icons/ecblank.gif">
          <a:extLst>
            <a:ext uri="{FF2B5EF4-FFF2-40B4-BE49-F238E27FC236}">
              <a16:creationId xmlns:a16="http://schemas.microsoft.com/office/drawing/2014/main" id="{668D73ED-469B-4FF8-AF75-E5CA1FEF9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83</xdr:row>
      <xdr:rowOff>0</xdr:rowOff>
    </xdr:from>
    <xdr:to>
      <xdr:col>5</xdr:col>
      <xdr:colOff>7620</xdr:colOff>
      <xdr:row>83</xdr:row>
      <xdr:rowOff>7620</xdr:rowOff>
    </xdr:to>
    <xdr:pic>
      <xdr:nvPicPr>
        <xdr:cNvPr id="44" name="Рисунок 43" descr="https://www8.city-adm.lviv.ua/icons/ecblank.gif">
          <a:extLst>
            <a:ext uri="{FF2B5EF4-FFF2-40B4-BE49-F238E27FC236}">
              <a16:creationId xmlns:a16="http://schemas.microsoft.com/office/drawing/2014/main" id="{C1710524-1EFF-4264-BFD4-82BD2CE3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83</xdr:row>
      <xdr:rowOff>0</xdr:rowOff>
    </xdr:from>
    <xdr:ext cx="7620" cy="7620"/>
    <xdr:pic>
      <xdr:nvPicPr>
        <xdr:cNvPr id="45" name="Рисунок 44" descr="https://www8.city-adm.lviv.ua/icons/ecblank.gif">
          <a:extLst>
            <a:ext uri="{FF2B5EF4-FFF2-40B4-BE49-F238E27FC236}">
              <a16:creationId xmlns:a16="http://schemas.microsoft.com/office/drawing/2014/main" id="{58BEA7E4-B3CB-4485-9223-7794A483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46" name="Рисунок 45" descr="https://www8.city-adm.lviv.ua/icons/ecblank.gif">
          <a:extLst>
            <a:ext uri="{FF2B5EF4-FFF2-40B4-BE49-F238E27FC236}">
              <a16:creationId xmlns:a16="http://schemas.microsoft.com/office/drawing/2014/main" id="{753ACF46-78C9-4A71-9DBB-A785F58E1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47" name="Рисунок 46" descr="https://www8.city-adm.lviv.ua/icons/ecblank.gif">
          <a:extLst>
            <a:ext uri="{FF2B5EF4-FFF2-40B4-BE49-F238E27FC236}">
              <a16:creationId xmlns:a16="http://schemas.microsoft.com/office/drawing/2014/main" id="{F7A286D1-C517-44F9-B4D5-68B9AF1C4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48" name="Рисунок 47" descr="https://www8.city-adm.lviv.ua/icons/ecblank.gif">
          <a:extLst>
            <a:ext uri="{FF2B5EF4-FFF2-40B4-BE49-F238E27FC236}">
              <a16:creationId xmlns:a16="http://schemas.microsoft.com/office/drawing/2014/main" id="{845345F6-4F79-479E-8905-CB9DDA3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49" name="Рисунок 48" descr="https://www8.city-adm.lviv.ua/icons/ecblank.gif">
          <a:extLst>
            <a:ext uri="{FF2B5EF4-FFF2-40B4-BE49-F238E27FC236}">
              <a16:creationId xmlns:a16="http://schemas.microsoft.com/office/drawing/2014/main" id="{65CEDD64-D7C0-45F3-8C33-940FBCBE9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50" name="Рисунок 49" descr="https://www8.city-adm.lviv.ua/icons/ecblank.gif">
          <a:extLst>
            <a:ext uri="{FF2B5EF4-FFF2-40B4-BE49-F238E27FC236}">
              <a16:creationId xmlns:a16="http://schemas.microsoft.com/office/drawing/2014/main" id="{7DD8F2F1-ACE6-4365-A3E3-BE2E3691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7620" cy="7620"/>
    <xdr:pic>
      <xdr:nvPicPr>
        <xdr:cNvPr id="51" name="Рисунок 50" descr="https://www8.city-adm.lviv.ua/icons/ecblank.gif">
          <a:extLst>
            <a:ext uri="{FF2B5EF4-FFF2-40B4-BE49-F238E27FC236}">
              <a16:creationId xmlns:a16="http://schemas.microsoft.com/office/drawing/2014/main" id="{DCA845B8-63B1-478C-A253-4C57B0C0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775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"/>
  <sheetViews>
    <sheetView tabSelected="1" view="pageBreakPreview" zoomScale="70" zoomScaleNormal="70" zoomScaleSheetLayoutView="70" workbookViewId="0"/>
  </sheetViews>
  <sheetFormatPr defaultColWidth="9.1640625" defaultRowHeight="15" x14ac:dyDescent="0.2"/>
  <cols>
    <col min="1" max="1" width="16.5" style="1" customWidth="1"/>
    <col min="2" max="2" width="14.33203125" style="1" customWidth="1"/>
    <col min="3" max="3" width="15.6640625" style="1" customWidth="1"/>
    <col min="4" max="4" width="65.33203125" style="1" customWidth="1"/>
    <col min="5" max="5" width="82" style="2" customWidth="1"/>
    <col min="6" max="6" width="30.1640625" style="1" customWidth="1"/>
    <col min="7" max="7" width="22.83203125" style="1" customWidth="1"/>
    <col min="8" max="8" width="19.33203125" style="2" customWidth="1"/>
    <col min="9" max="9" width="21.33203125" style="2" customWidth="1"/>
    <col min="10" max="10" width="21.1640625" style="6" customWidth="1"/>
    <col min="11" max="11" width="4.33203125" style="1" customWidth="1"/>
    <col min="12" max="12" width="19.5" style="1" customWidth="1"/>
    <col min="13" max="13" width="28" style="7" customWidth="1"/>
    <col min="14" max="14" width="25.6640625" style="1" customWidth="1"/>
    <col min="15" max="16384" width="9.1640625" style="1"/>
  </cols>
  <sheetData>
    <row r="1" spans="1:13" ht="25.15" customHeight="1" x14ac:dyDescent="0.3">
      <c r="G1" s="80" t="s">
        <v>37</v>
      </c>
      <c r="H1" s="80"/>
      <c r="I1" s="80"/>
      <c r="J1" s="80"/>
    </row>
    <row r="2" spans="1:13" ht="25.15" customHeight="1" x14ac:dyDescent="0.3">
      <c r="G2" s="80" t="s">
        <v>18</v>
      </c>
      <c r="H2" s="81"/>
      <c r="I2" s="81"/>
      <c r="J2" s="81"/>
    </row>
    <row r="3" spans="1:13" ht="25.15" customHeight="1" x14ac:dyDescent="0.2">
      <c r="G3" s="83" t="s">
        <v>19</v>
      </c>
      <c r="H3" s="83"/>
      <c r="I3" s="83"/>
      <c r="J3" s="83"/>
    </row>
    <row r="4" spans="1:13" ht="28.9" customHeight="1" x14ac:dyDescent="0.3">
      <c r="G4" s="84" t="s">
        <v>17</v>
      </c>
      <c r="H4" s="80"/>
      <c r="I4" s="80"/>
      <c r="J4" s="80"/>
    </row>
    <row r="5" spans="1:13" ht="16.5" customHeight="1" x14ac:dyDescent="0.2">
      <c r="G5" s="27"/>
      <c r="H5" s="28"/>
      <c r="I5" s="28"/>
      <c r="J5" s="27"/>
    </row>
    <row r="6" spans="1:13" ht="23.25" customHeight="1" x14ac:dyDescent="0.2">
      <c r="A6" s="85" t="s">
        <v>22</v>
      </c>
      <c r="B6" s="86"/>
      <c r="C6" s="86"/>
      <c r="D6" s="86"/>
      <c r="E6" s="86"/>
      <c r="F6" s="86"/>
      <c r="G6" s="86"/>
      <c r="H6" s="86"/>
      <c r="I6" s="86"/>
      <c r="J6" s="86"/>
    </row>
    <row r="7" spans="1:13" ht="10.5" customHeight="1" x14ac:dyDescent="0.2">
      <c r="A7" s="72"/>
      <c r="B7" s="73"/>
      <c r="C7" s="73"/>
      <c r="D7" s="73"/>
      <c r="E7" s="29"/>
      <c r="F7" s="73"/>
      <c r="G7" s="73"/>
      <c r="H7" s="73"/>
      <c r="I7" s="73"/>
      <c r="J7" s="73"/>
    </row>
    <row r="8" spans="1:13" ht="18" x14ac:dyDescent="0.2">
      <c r="A8" s="87">
        <v>1356300000</v>
      </c>
      <c r="B8" s="87"/>
      <c r="C8" s="87"/>
      <c r="D8" s="30"/>
      <c r="E8" s="31"/>
      <c r="F8" s="30"/>
      <c r="G8" s="30"/>
      <c r="H8" s="30"/>
      <c r="I8" s="30"/>
      <c r="J8" s="30"/>
    </row>
    <row r="9" spans="1:13" ht="18" x14ac:dyDescent="0.2">
      <c r="A9" s="82" t="s">
        <v>10</v>
      </c>
      <c r="B9" s="82"/>
      <c r="C9" s="82"/>
      <c r="D9" s="30"/>
      <c r="E9" s="31"/>
      <c r="F9" s="30"/>
      <c r="G9" s="30"/>
      <c r="H9" s="30"/>
      <c r="I9" s="30"/>
      <c r="J9" s="30"/>
    </row>
    <row r="10" spans="1:13" ht="18" x14ac:dyDescent="0.25">
      <c r="A10" s="32"/>
      <c r="B10" s="33"/>
      <c r="C10" s="33"/>
      <c r="D10" s="33"/>
      <c r="E10" s="34"/>
      <c r="F10" s="35"/>
      <c r="G10" s="35"/>
      <c r="H10" s="34"/>
      <c r="I10" s="34"/>
      <c r="J10" s="36" t="s">
        <v>13</v>
      </c>
    </row>
    <row r="11" spans="1:13" s="2" customFormat="1" ht="15" customHeight="1" x14ac:dyDescent="0.2">
      <c r="A11" s="79" t="s">
        <v>8</v>
      </c>
      <c r="B11" s="79" t="s">
        <v>9</v>
      </c>
      <c r="C11" s="79" t="s">
        <v>6</v>
      </c>
      <c r="D11" s="79" t="s">
        <v>7</v>
      </c>
      <c r="E11" s="78" t="s">
        <v>11</v>
      </c>
      <c r="F11" s="78" t="s">
        <v>12</v>
      </c>
      <c r="G11" s="78" t="s">
        <v>2</v>
      </c>
      <c r="H11" s="78" t="s">
        <v>0</v>
      </c>
      <c r="I11" s="78" t="s">
        <v>1</v>
      </c>
      <c r="J11" s="79"/>
      <c r="M11" s="14"/>
    </row>
    <row r="12" spans="1:13" s="2" customFormat="1" ht="79.900000000000006" customHeight="1" x14ac:dyDescent="0.2">
      <c r="A12" s="79"/>
      <c r="B12" s="79"/>
      <c r="C12" s="79"/>
      <c r="D12" s="79"/>
      <c r="E12" s="78"/>
      <c r="F12" s="78"/>
      <c r="G12" s="79"/>
      <c r="H12" s="78"/>
      <c r="I12" s="71" t="s">
        <v>5</v>
      </c>
      <c r="J12" s="37" t="s">
        <v>4</v>
      </c>
      <c r="M12" s="14"/>
    </row>
    <row r="13" spans="1:13" s="14" customFormat="1" ht="14.25" customHeight="1" x14ac:dyDescent="0.2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9">
        <v>10</v>
      </c>
    </row>
    <row r="14" spans="1:13" s="14" customFormat="1" ht="18" customHeight="1" x14ac:dyDescent="0.2">
      <c r="A14" s="45" t="s">
        <v>242</v>
      </c>
      <c r="B14" s="45"/>
      <c r="C14" s="45"/>
      <c r="D14" s="74" t="s">
        <v>243</v>
      </c>
      <c r="E14" s="75"/>
      <c r="F14" s="38"/>
      <c r="G14" s="76">
        <f>H14+I14</f>
        <v>-236388517</v>
      </c>
      <c r="H14" s="76">
        <f>H16+H17</f>
        <v>-176388517</v>
      </c>
      <c r="I14" s="76">
        <f t="shared" ref="I14:J14" si="0">I16+I17</f>
        <v>-60000000</v>
      </c>
      <c r="J14" s="76">
        <f t="shared" si="0"/>
        <v>-60000000</v>
      </c>
    </row>
    <row r="15" spans="1:13" s="14" customFormat="1" ht="19.5" customHeight="1" x14ac:dyDescent="0.2">
      <c r="A15" s="45" t="s">
        <v>244</v>
      </c>
      <c r="B15" s="45"/>
      <c r="C15" s="45"/>
      <c r="D15" s="77" t="s">
        <v>243</v>
      </c>
      <c r="E15" s="75"/>
      <c r="F15" s="38"/>
      <c r="G15" s="76"/>
      <c r="H15" s="76"/>
      <c r="I15" s="76"/>
      <c r="J15" s="76"/>
    </row>
    <row r="16" spans="1:13" s="14" customFormat="1" ht="45.75" customHeight="1" x14ac:dyDescent="0.2">
      <c r="A16" s="58" t="s">
        <v>245</v>
      </c>
      <c r="B16" s="58" t="s">
        <v>246</v>
      </c>
      <c r="C16" s="58" t="s">
        <v>43</v>
      </c>
      <c r="D16" s="64" t="s">
        <v>247</v>
      </c>
      <c r="E16" s="51" t="s">
        <v>248</v>
      </c>
      <c r="F16" s="71" t="s">
        <v>249</v>
      </c>
      <c r="G16" s="57">
        <f>H16+I16</f>
        <v>50000000</v>
      </c>
      <c r="H16" s="57">
        <v>0</v>
      </c>
      <c r="I16" s="57">
        <v>50000000</v>
      </c>
      <c r="J16" s="57">
        <v>50000000</v>
      </c>
    </row>
    <row r="17" spans="1:10" s="14" customFormat="1" ht="46.5" customHeight="1" x14ac:dyDescent="0.2">
      <c r="A17" s="49" t="s">
        <v>250</v>
      </c>
      <c r="B17" s="49" t="s">
        <v>251</v>
      </c>
      <c r="C17" s="49" t="s">
        <v>252</v>
      </c>
      <c r="D17" s="50" t="s">
        <v>253</v>
      </c>
      <c r="E17" s="51" t="s">
        <v>248</v>
      </c>
      <c r="F17" s="71" t="s">
        <v>249</v>
      </c>
      <c r="G17" s="57">
        <f>H17+I17</f>
        <v>-286388517</v>
      </c>
      <c r="H17" s="57">
        <f>-143728517-32660000</f>
        <v>-176388517</v>
      </c>
      <c r="I17" s="57">
        <v>-110000000</v>
      </c>
      <c r="J17" s="57">
        <v>-110000000</v>
      </c>
    </row>
    <row r="18" spans="1:10" s="14" customFormat="1" ht="46.5" customHeight="1" x14ac:dyDescent="0.2">
      <c r="A18" s="45" t="s">
        <v>95</v>
      </c>
      <c r="B18" s="45"/>
      <c r="C18" s="45"/>
      <c r="D18" s="46" t="s">
        <v>96</v>
      </c>
      <c r="E18" s="51"/>
      <c r="F18" s="71"/>
      <c r="G18" s="52">
        <f t="shared" ref="G18" si="1">H18+I18</f>
        <v>27058044.75</v>
      </c>
      <c r="H18" s="53">
        <f>H21+H20</f>
        <v>0</v>
      </c>
      <c r="I18" s="52">
        <f t="shared" ref="I18:J18" si="2">I21+I20</f>
        <v>27058044.75</v>
      </c>
      <c r="J18" s="52">
        <f t="shared" si="2"/>
        <v>26858044.75</v>
      </c>
    </row>
    <row r="19" spans="1:10" s="14" customFormat="1" ht="46.5" customHeight="1" x14ac:dyDescent="0.2">
      <c r="A19" s="45" t="s">
        <v>97</v>
      </c>
      <c r="B19" s="45"/>
      <c r="C19" s="45"/>
      <c r="D19" s="48" t="s">
        <v>96</v>
      </c>
      <c r="E19" s="51"/>
      <c r="F19" s="71"/>
      <c r="G19" s="54"/>
      <c r="H19" s="55"/>
      <c r="I19" s="56"/>
      <c r="J19" s="57"/>
    </row>
    <row r="20" spans="1:10" s="14" customFormat="1" ht="46.5" customHeight="1" x14ac:dyDescent="0.2">
      <c r="A20" s="58" t="s">
        <v>191</v>
      </c>
      <c r="B20" s="58" t="s">
        <v>192</v>
      </c>
      <c r="C20" s="58" t="s">
        <v>193</v>
      </c>
      <c r="D20" s="59" t="s">
        <v>194</v>
      </c>
      <c r="E20" s="51" t="s">
        <v>52</v>
      </c>
      <c r="F20" s="71" t="s">
        <v>53</v>
      </c>
      <c r="G20" s="54">
        <f>H20+I20</f>
        <v>26858044.75</v>
      </c>
      <c r="H20" s="55">
        <v>0</v>
      </c>
      <c r="I20" s="60">
        <v>26858044.75</v>
      </c>
      <c r="J20" s="61">
        <v>26858044.75</v>
      </c>
    </row>
    <row r="21" spans="1:10" s="14" customFormat="1" ht="32.25" customHeight="1" x14ac:dyDescent="0.2">
      <c r="A21" s="49" t="s">
        <v>98</v>
      </c>
      <c r="B21" s="49" t="s">
        <v>99</v>
      </c>
      <c r="C21" s="49" t="s">
        <v>100</v>
      </c>
      <c r="D21" s="50" t="s">
        <v>101</v>
      </c>
      <c r="E21" s="51" t="s">
        <v>102</v>
      </c>
      <c r="F21" s="71" t="s">
        <v>103</v>
      </c>
      <c r="G21" s="55">
        <f>H21+I21</f>
        <v>200000</v>
      </c>
      <c r="H21" s="55">
        <v>0</v>
      </c>
      <c r="I21" s="55">
        <v>200000</v>
      </c>
      <c r="J21" s="57">
        <v>0</v>
      </c>
    </row>
    <row r="22" spans="1:10" s="14" customFormat="1" ht="32.25" customHeight="1" x14ac:dyDescent="0.2">
      <c r="A22" s="45" t="s">
        <v>169</v>
      </c>
      <c r="B22" s="45"/>
      <c r="C22" s="45"/>
      <c r="D22" s="46" t="s">
        <v>170</v>
      </c>
      <c r="E22" s="51"/>
      <c r="F22" s="51"/>
      <c r="G22" s="52">
        <f t="shared" ref="G22" si="3">H22+I22</f>
        <v>1776012.77</v>
      </c>
      <c r="H22" s="62">
        <f>H24+H25+H26+H27</f>
        <v>0</v>
      </c>
      <c r="I22" s="63">
        <f t="shared" ref="I22:J22" si="4">I24+I25+I26+I27</f>
        <v>1776012.77</v>
      </c>
      <c r="J22" s="63">
        <f t="shared" si="4"/>
        <v>-223987.23</v>
      </c>
    </row>
    <row r="23" spans="1:10" s="14" customFormat="1" ht="32.25" customHeight="1" x14ac:dyDescent="0.2">
      <c r="A23" s="45" t="s">
        <v>171</v>
      </c>
      <c r="B23" s="45"/>
      <c r="C23" s="45"/>
      <c r="D23" s="48" t="s">
        <v>170</v>
      </c>
      <c r="E23" s="51"/>
      <c r="F23" s="51"/>
      <c r="G23" s="55"/>
      <c r="H23" s="55"/>
      <c r="I23" s="55"/>
      <c r="J23" s="55"/>
    </row>
    <row r="24" spans="1:10" s="14" customFormat="1" ht="60" customHeight="1" x14ac:dyDescent="0.2">
      <c r="A24" s="49" t="s">
        <v>172</v>
      </c>
      <c r="B24" s="49" t="s">
        <v>173</v>
      </c>
      <c r="C24" s="49" t="s">
        <v>174</v>
      </c>
      <c r="D24" s="51" t="s">
        <v>175</v>
      </c>
      <c r="E24" s="51" t="s">
        <v>176</v>
      </c>
      <c r="F24" s="71" t="s">
        <v>177</v>
      </c>
      <c r="G24" s="55">
        <f t="shared" ref="G24:G25" si="5">H24+I24</f>
        <v>-10647000</v>
      </c>
      <c r="H24" s="55">
        <v>-10647000</v>
      </c>
      <c r="I24" s="55">
        <v>0</v>
      </c>
      <c r="J24" s="55">
        <v>0</v>
      </c>
    </row>
    <row r="25" spans="1:10" s="14" customFormat="1" ht="61.5" customHeight="1" x14ac:dyDescent="0.2">
      <c r="A25" s="49" t="s">
        <v>172</v>
      </c>
      <c r="B25" s="49" t="s">
        <v>173</v>
      </c>
      <c r="C25" s="49" t="s">
        <v>174</v>
      </c>
      <c r="D25" s="51" t="s">
        <v>175</v>
      </c>
      <c r="E25" s="51" t="s">
        <v>178</v>
      </c>
      <c r="F25" s="71" t="s">
        <v>179</v>
      </c>
      <c r="G25" s="55">
        <f t="shared" si="5"/>
        <v>10647000</v>
      </c>
      <c r="H25" s="55">
        <v>10647000</v>
      </c>
      <c r="I25" s="55">
        <v>0</v>
      </c>
      <c r="J25" s="55">
        <v>0</v>
      </c>
    </row>
    <row r="26" spans="1:10" s="14" customFormat="1" ht="61.5" customHeight="1" x14ac:dyDescent="0.2">
      <c r="A26" s="49" t="s">
        <v>195</v>
      </c>
      <c r="B26" s="49" t="s">
        <v>196</v>
      </c>
      <c r="C26" s="49" t="s">
        <v>174</v>
      </c>
      <c r="D26" s="51" t="s">
        <v>197</v>
      </c>
      <c r="E26" s="51" t="s">
        <v>52</v>
      </c>
      <c r="F26" s="71" t="s">
        <v>53</v>
      </c>
      <c r="G26" s="54">
        <f>H26+I26</f>
        <v>-223987.23</v>
      </c>
      <c r="H26" s="55">
        <v>0</v>
      </c>
      <c r="I26" s="60">
        <v>-223987.23</v>
      </c>
      <c r="J26" s="60">
        <v>-223987.23</v>
      </c>
    </row>
    <row r="27" spans="1:10" s="14" customFormat="1" ht="36" customHeight="1" x14ac:dyDescent="0.2">
      <c r="A27" s="58" t="s">
        <v>198</v>
      </c>
      <c r="B27" s="58" t="s">
        <v>199</v>
      </c>
      <c r="C27" s="58" t="s">
        <v>43</v>
      </c>
      <c r="D27" s="64" t="s">
        <v>200</v>
      </c>
      <c r="E27" s="51" t="s">
        <v>52</v>
      </c>
      <c r="F27" s="71" t="s">
        <v>53</v>
      </c>
      <c r="G27" s="55">
        <f>H27+I27</f>
        <v>2000000</v>
      </c>
      <c r="H27" s="55">
        <v>0</v>
      </c>
      <c r="I27" s="55">
        <v>2000000</v>
      </c>
      <c r="J27" s="55">
        <v>0</v>
      </c>
    </row>
    <row r="28" spans="1:10" s="14" customFormat="1" ht="30.75" customHeight="1" x14ac:dyDescent="0.2">
      <c r="A28" s="45" t="s">
        <v>104</v>
      </c>
      <c r="B28" s="45"/>
      <c r="C28" s="45"/>
      <c r="D28" s="46" t="s">
        <v>105</v>
      </c>
      <c r="E28" s="51"/>
      <c r="F28" s="71"/>
      <c r="G28" s="53">
        <f t="shared" ref="G28" si="6">H28+I28</f>
        <v>0</v>
      </c>
      <c r="H28" s="53">
        <f>H30+H31</f>
        <v>0</v>
      </c>
      <c r="I28" s="53">
        <f t="shared" ref="I28:J28" si="7">I30+I31</f>
        <v>0</v>
      </c>
      <c r="J28" s="53">
        <f t="shared" si="7"/>
        <v>0</v>
      </c>
    </row>
    <row r="29" spans="1:10" s="14" customFormat="1" ht="32.25" customHeight="1" x14ac:dyDescent="0.2">
      <c r="A29" s="45" t="s">
        <v>106</v>
      </c>
      <c r="B29" s="45"/>
      <c r="C29" s="45"/>
      <c r="D29" s="48" t="s">
        <v>105</v>
      </c>
      <c r="E29" s="51"/>
      <c r="F29" s="71"/>
      <c r="G29" s="54"/>
      <c r="H29" s="55"/>
      <c r="I29" s="56"/>
      <c r="J29" s="57"/>
    </row>
    <row r="30" spans="1:10" s="14" customFormat="1" ht="45.75" customHeight="1" x14ac:dyDescent="0.2">
      <c r="A30" s="49" t="s">
        <v>107</v>
      </c>
      <c r="B30" s="49">
        <v>3242</v>
      </c>
      <c r="C30" s="49" t="s">
        <v>108</v>
      </c>
      <c r="D30" s="50" t="s">
        <v>220</v>
      </c>
      <c r="E30" s="51" t="s">
        <v>109</v>
      </c>
      <c r="F30" s="71" t="s">
        <v>110</v>
      </c>
      <c r="G30" s="55">
        <f t="shared" ref="G30:G31" si="8">H30+I30</f>
        <v>30000</v>
      </c>
      <c r="H30" s="55">
        <v>30000</v>
      </c>
      <c r="I30" s="55">
        <v>0</v>
      </c>
      <c r="J30" s="57">
        <v>0</v>
      </c>
    </row>
    <row r="31" spans="1:10" s="14" customFormat="1" ht="33" customHeight="1" x14ac:dyDescent="0.2">
      <c r="A31" s="49" t="s">
        <v>107</v>
      </c>
      <c r="B31" s="49">
        <v>3242</v>
      </c>
      <c r="C31" s="49" t="s">
        <v>108</v>
      </c>
      <c r="D31" s="50" t="s">
        <v>220</v>
      </c>
      <c r="E31" s="51" t="s">
        <v>111</v>
      </c>
      <c r="F31" s="71" t="s">
        <v>112</v>
      </c>
      <c r="G31" s="55">
        <f t="shared" si="8"/>
        <v>-30000</v>
      </c>
      <c r="H31" s="55">
        <v>-30000</v>
      </c>
      <c r="I31" s="55">
        <v>0</v>
      </c>
      <c r="J31" s="57">
        <v>0</v>
      </c>
    </row>
    <row r="32" spans="1:10" s="14" customFormat="1" ht="33" customHeight="1" x14ac:dyDescent="0.2">
      <c r="A32" s="45" t="s">
        <v>201</v>
      </c>
      <c r="B32" s="45"/>
      <c r="C32" s="45"/>
      <c r="D32" s="46" t="s">
        <v>202</v>
      </c>
      <c r="E32" s="51"/>
      <c r="F32" s="71"/>
      <c r="G32" s="53">
        <f>H32+I32</f>
        <v>0</v>
      </c>
      <c r="H32" s="53">
        <f>H34+H35</f>
        <v>0</v>
      </c>
      <c r="I32" s="53">
        <f t="shared" ref="I32:J32" si="9">I34+I35</f>
        <v>0</v>
      </c>
      <c r="J32" s="53">
        <f t="shared" si="9"/>
        <v>0</v>
      </c>
    </row>
    <row r="33" spans="1:10" s="14" customFormat="1" ht="33" customHeight="1" x14ac:dyDescent="0.2">
      <c r="A33" s="45" t="s">
        <v>203</v>
      </c>
      <c r="B33" s="45"/>
      <c r="C33" s="45"/>
      <c r="D33" s="48" t="s">
        <v>202</v>
      </c>
      <c r="E33" s="51"/>
      <c r="F33" s="71"/>
      <c r="G33" s="55"/>
      <c r="H33" s="55"/>
      <c r="I33" s="55"/>
      <c r="J33" s="57"/>
    </row>
    <row r="34" spans="1:10" s="14" customFormat="1" ht="45.75" customHeight="1" x14ac:dyDescent="0.2">
      <c r="A34" s="49" t="s">
        <v>204</v>
      </c>
      <c r="B34" s="49" t="s">
        <v>205</v>
      </c>
      <c r="C34" s="49" t="s">
        <v>206</v>
      </c>
      <c r="D34" s="50" t="s">
        <v>207</v>
      </c>
      <c r="E34" s="50" t="s">
        <v>208</v>
      </c>
      <c r="F34" s="71" t="s">
        <v>209</v>
      </c>
      <c r="G34" s="55">
        <f>H34+I34</f>
        <v>1145000</v>
      </c>
      <c r="H34" s="55">
        <v>1145000</v>
      </c>
      <c r="I34" s="55">
        <v>0</v>
      </c>
      <c r="J34" s="57">
        <v>0</v>
      </c>
    </row>
    <row r="35" spans="1:10" s="14" customFormat="1" ht="45" customHeight="1" x14ac:dyDescent="0.2">
      <c r="A35" s="58" t="s">
        <v>210</v>
      </c>
      <c r="B35" s="58" t="s">
        <v>139</v>
      </c>
      <c r="C35" s="58" t="s">
        <v>140</v>
      </c>
      <c r="D35" s="64" t="s">
        <v>141</v>
      </c>
      <c r="E35" s="50" t="s">
        <v>211</v>
      </c>
      <c r="F35" s="71" t="s">
        <v>212</v>
      </c>
      <c r="G35" s="55">
        <f>H35+I35</f>
        <v>-1145000</v>
      </c>
      <c r="H35" s="55">
        <v>-1145000</v>
      </c>
      <c r="I35" s="55">
        <v>0</v>
      </c>
      <c r="J35" s="57">
        <v>0</v>
      </c>
    </row>
    <row r="36" spans="1:10" s="14" customFormat="1" ht="17.25" customHeight="1" x14ac:dyDescent="0.2">
      <c r="A36" s="45" t="s">
        <v>181</v>
      </c>
      <c r="B36" s="65"/>
      <c r="C36" s="65"/>
      <c r="D36" s="46" t="s">
        <v>182</v>
      </c>
      <c r="E36" s="66"/>
      <c r="F36" s="67"/>
      <c r="G36" s="53">
        <f>H36+I36</f>
        <v>2077922</v>
      </c>
      <c r="H36" s="62">
        <f>H39+H40+H38</f>
        <v>2077922</v>
      </c>
      <c r="I36" s="62">
        <f t="shared" ref="I36:J36" si="10">I39+I40+I38</f>
        <v>0</v>
      </c>
      <c r="J36" s="62">
        <f t="shared" si="10"/>
        <v>0</v>
      </c>
    </row>
    <row r="37" spans="1:10" s="14" customFormat="1" ht="17.25" customHeight="1" x14ac:dyDescent="0.2">
      <c r="A37" s="45" t="s">
        <v>183</v>
      </c>
      <c r="B37" s="49"/>
      <c r="C37" s="49"/>
      <c r="D37" s="48" t="s">
        <v>182</v>
      </c>
      <c r="E37" s="50"/>
      <c r="F37" s="71"/>
      <c r="G37" s="53"/>
      <c r="H37" s="53"/>
      <c r="I37" s="53"/>
      <c r="J37" s="53"/>
    </row>
    <row r="38" spans="1:10" s="14" customFormat="1" ht="45" customHeight="1" x14ac:dyDescent="0.2">
      <c r="A38" s="49" t="s">
        <v>184</v>
      </c>
      <c r="B38" s="49" t="s">
        <v>185</v>
      </c>
      <c r="C38" s="49" t="s">
        <v>186</v>
      </c>
      <c r="D38" s="50" t="s">
        <v>187</v>
      </c>
      <c r="E38" s="50" t="s">
        <v>241</v>
      </c>
      <c r="F38" s="71" t="s">
        <v>179</v>
      </c>
      <c r="G38" s="55">
        <f>H38+I38</f>
        <v>2077922</v>
      </c>
      <c r="H38" s="55">
        <v>2077922</v>
      </c>
      <c r="I38" s="55">
        <v>0</v>
      </c>
      <c r="J38" s="55">
        <v>0</v>
      </c>
    </row>
    <row r="39" spans="1:10" s="14" customFormat="1" ht="45.75" customHeight="1" x14ac:dyDescent="0.2">
      <c r="A39" s="49" t="s">
        <v>184</v>
      </c>
      <c r="B39" s="49" t="s">
        <v>185</v>
      </c>
      <c r="C39" s="49" t="s">
        <v>186</v>
      </c>
      <c r="D39" s="50" t="s">
        <v>187</v>
      </c>
      <c r="E39" s="50" t="s">
        <v>188</v>
      </c>
      <c r="F39" s="71" t="s">
        <v>189</v>
      </c>
      <c r="G39" s="55">
        <f t="shared" ref="G39:G40" si="11">H39+I39</f>
        <v>-544420</v>
      </c>
      <c r="H39" s="55">
        <v>-544420</v>
      </c>
      <c r="I39" s="55">
        <v>0</v>
      </c>
      <c r="J39" s="55">
        <v>0</v>
      </c>
    </row>
    <row r="40" spans="1:10" s="14" customFormat="1" ht="45.75" customHeight="1" x14ac:dyDescent="0.2">
      <c r="A40" s="49" t="s">
        <v>184</v>
      </c>
      <c r="B40" s="49" t="s">
        <v>185</v>
      </c>
      <c r="C40" s="49" t="s">
        <v>186</v>
      </c>
      <c r="D40" s="50" t="s">
        <v>187</v>
      </c>
      <c r="E40" s="50" t="s">
        <v>190</v>
      </c>
      <c r="F40" s="71" t="s">
        <v>221</v>
      </c>
      <c r="G40" s="55">
        <f t="shared" si="11"/>
        <v>544420</v>
      </c>
      <c r="H40" s="55">
        <v>544420</v>
      </c>
      <c r="I40" s="55"/>
      <c r="J40" s="57"/>
    </row>
    <row r="41" spans="1:10" s="14" customFormat="1" ht="31.5" customHeight="1" x14ac:dyDescent="0.2">
      <c r="A41" s="45" t="s">
        <v>54</v>
      </c>
      <c r="B41" s="45"/>
      <c r="C41" s="45"/>
      <c r="D41" s="46" t="s">
        <v>55</v>
      </c>
      <c r="E41" s="38"/>
      <c r="F41" s="38"/>
      <c r="G41" s="52">
        <f>H41+I41</f>
        <v>49357729.039999999</v>
      </c>
      <c r="H41" s="62">
        <f>H46+H43+H47+H44+H45+H48</f>
        <v>-998400</v>
      </c>
      <c r="I41" s="63">
        <f t="shared" ref="I41:J41" si="12">I46+I43+I47+I44+I45+I48</f>
        <v>50356129.039999999</v>
      </c>
      <c r="J41" s="63">
        <f t="shared" si="12"/>
        <v>50356129.039999999</v>
      </c>
    </row>
    <row r="42" spans="1:10" s="14" customFormat="1" ht="31.5" customHeight="1" x14ac:dyDescent="0.2">
      <c r="A42" s="45" t="s">
        <v>56</v>
      </c>
      <c r="B42" s="45"/>
      <c r="C42" s="45"/>
      <c r="D42" s="48" t="s">
        <v>55</v>
      </c>
      <c r="E42" s="38"/>
      <c r="F42" s="38"/>
      <c r="G42" s="38"/>
      <c r="H42" s="38"/>
      <c r="I42" s="38"/>
      <c r="J42" s="39"/>
    </row>
    <row r="43" spans="1:10" s="14" customFormat="1" ht="75.75" customHeight="1" x14ac:dyDescent="0.2">
      <c r="A43" s="49" t="s">
        <v>113</v>
      </c>
      <c r="B43" s="49" t="s">
        <v>114</v>
      </c>
      <c r="C43" s="49" t="s">
        <v>108</v>
      </c>
      <c r="D43" s="50" t="s">
        <v>220</v>
      </c>
      <c r="E43" s="51" t="s">
        <v>115</v>
      </c>
      <c r="F43" s="71" t="s">
        <v>116</v>
      </c>
      <c r="G43" s="55">
        <f>H43+I43</f>
        <v>-998400</v>
      </c>
      <c r="H43" s="55">
        <v>-998400</v>
      </c>
      <c r="I43" s="57">
        <v>0</v>
      </c>
      <c r="J43" s="57">
        <v>0</v>
      </c>
    </row>
    <row r="44" spans="1:10" s="14" customFormat="1" ht="108" customHeight="1" x14ac:dyDescent="0.2">
      <c r="A44" s="49" t="s">
        <v>57</v>
      </c>
      <c r="B44" s="49" t="s">
        <v>58</v>
      </c>
      <c r="C44" s="49" t="s">
        <v>59</v>
      </c>
      <c r="D44" s="50" t="s">
        <v>60</v>
      </c>
      <c r="E44" s="51" t="s">
        <v>223</v>
      </c>
      <c r="F44" s="71" t="s">
        <v>226</v>
      </c>
      <c r="G44" s="55">
        <f>H44+I44</f>
        <v>8000000</v>
      </c>
      <c r="H44" s="55">
        <v>0</v>
      </c>
      <c r="I44" s="55">
        <v>8000000</v>
      </c>
      <c r="J44" s="57">
        <v>8000000</v>
      </c>
    </row>
    <row r="45" spans="1:10" s="14" customFormat="1" ht="75.75" customHeight="1" x14ac:dyDescent="0.2">
      <c r="A45" s="49" t="s">
        <v>57</v>
      </c>
      <c r="B45" s="49" t="s">
        <v>58</v>
      </c>
      <c r="C45" s="49" t="s">
        <v>59</v>
      </c>
      <c r="D45" s="50" t="s">
        <v>60</v>
      </c>
      <c r="E45" s="51" t="s">
        <v>224</v>
      </c>
      <c r="F45" s="71" t="s">
        <v>225</v>
      </c>
      <c r="G45" s="55">
        <f>H45+I45</f>
        <v>100000</v>
      </c>
      <c r="H45" s="55">
        <v>0</v>
      </c>
      <c r="I45" s="55">
        <v>100000</v>
      </c>
      <c r="J45" s="57">
        <v>100000</v>
      </c>
    </row>
    <row r="46" spans="1:10" s="14" customFormat="1" ht="61.5" customHeight="1" x14ac:dyDescent="0.2">
      <c r="A46" s="49" t="s">
        <v>61</v>
      </c>
      <c r="B46" s="49" t="s">
        <v>62</v>
      </c>
      <c r="C46" s="49" t="s">
        <v>63</v>
      </c>
      <c r="D46" s="50" t="s">
        <v>64</v>
      </c>
      <c r="E46" s="51" t="s">
        <v>52</v>
      </c>
      <c r="F46" s="71" t="s">
        <v>53</v>
      </c>
      <c r="G46" s="54">
        <f t="shared" ref="G46" si="13">H46+I46</f>
        <v>18549131.039999999</v>
      </c>
      <c r="H46" s="55">
        <v>0</v>
      </c>
      <c r="I46" s="54">
        <f>-8100000+26649131.04</f>
        <v>18549131.039999999</v>
      </c>
      <c r="J46" s="54">
        <f>-8100000+26649131.04</f>
        <v>18549131.039999999</v>
      </c>
    </row>
    <row r="47" spans="1:10" s="14" customFormat="1" ht="61.5" customHeight="1" x14ac:dyDescent="0.2">
      <c r="A47" s="58" t="s">
        <v>213</v>
      </c>
      <c r="B47" s="58" t="s">
        <v>46</v>
      </c>
      <c r="C47" s="58" t="s">
        <v>47</v>
      </c>
      <c r="D47" s="64" t="s">
        <v>48</v>
      </c>
      <c r="E47" s="51" t="s">
        <v>52</v>
      </c>
      <c r="F47" s="71" t="s">
        <v>53</v>
      </c>
      <c r="G47" s="55">
        <f>H47+I47</f>
        <v>-6293002</v>
      </c>
      <c r="H47" s="55">
        <v>0</v>
      </c>
      <c r="I47" s="68">
        <f>-6293002</f>
        <v>-6293002</v>
      </c>
      <c r="J47" s="68">
        <v>-6293002</v>
      </c>
    </row>
    <row r="48" spans="1:10" s="14" customFormat="1" ht="45.75" customHeight="1" x14ac:dyDescent="0.2">
      <c r="A48" s="49" t="s">
        <v>255</v>
      </c>
      <c r="B48" s="49" t="s">
        <v>246</v>
      </c>
      <c r="C48" s="49" t="s">
        <v>43</v>
      </c>
      <c r="D48" s="50" t="s">
        <v>247</v>
      </c>
      <c r="E48" s="51" t="s">
        <v>248</v>
      </c>
      <c r="F48" s="71" t="s">
        <v>249</v>
      </c>
      <c r="G48" s="57">
        <f t="shared" ref="G48" si="14">H48+I48</f>
        <v>30000000</v>
      </c>
      <c r="H48" s="57">
        <v>0</v>
      </c>
      <c r="I48" s="55">
        <v>30000000</v>
      </c>
      <c r="J48" s="55">
        <v>30000000</v>
      </c>
    </row>
    <row r="49" spans="1:10" s="14" customFormat="1" ht="49.5" customHeight="1" x14ac:dyDescent="0.2">
      <c r="A49" s="45" t="s">
        <v>117</v>
      </c>
      <c r="B49" s="45"/>
      <c r="C49" s="45"/>
      <c r="D49" s="46" t="s">
        <v>118</v>
      </c>
      <c r="E49" s="47"/>
      <c r="F49" s="69"/>
      <c r="G49" s="53">
        <f>H49+I49</f>
        <v>-9788724</v>
      </c>
      <c r="H49" s="62">
        <f>H51</f>
        <v>0</v>
      </c>
      <c r="I49" s="62">
        <f t="shared" ref="I49:J49" si="15">I51</f>
        <v>-9788724</v>
      </c>
      <c r="J49" s="62">
        <f t="shared" si="15"/>
        <v>0</v>
      </c>
    </row>
    <row r="50" spans="1:10" s="14" customFormat="1" ht="46.5" customHeight="1" x14ac:dyDescent="0.2">
      <c r="A50" s="45" t="s">
        <v>119</v>
      </c>
      <c r="B50" s="45"/>
      <c r="C50" s="45"/>
      <c r="D50" s="48" t="s">
        <v>118</v>
      </c>
      <c r="E50" s="47"/>
      <c r="F50" s="69"/>
      <c r="G50" s="55"/>
      <c r="H50" s="55"/>
      <c r="I50" s="55"/>
      <c r="J50" s="55"/>
    </row>
    <row r="51" spans="1:10" s="14" customFormat="1" ht="30.75" customHeight="1" x14ac:dyDescent="0.2">
      <c r="A51" s="49" t="s">
        <v>120</v>
      </c>
      <c r="B51" s="49" t="s">
        <v>99</v>
      </c>
      <c r="C51" s="49" t="s">
        <v>100</v>
      </c>
      <c r="D51" s="50" t="s">
        <v>101</v>
      </c>
      <c r="E51" s="51" t="s">
        <v>102</v>
      </c>
      <c r="F51" s="71" t="s">
        <v>103</v>
      </c>
      <c r="G51" s="55">
        <f>H51+I51</f>
        <v>-9788724</v>
      </c>
      <c r="H51" s="55">
        <v>0</v>
      </c>
      <c r="I51" s="55">
        <v>-9788724</v>
      </c>
      <c r="J51" s="57">
        <v>0</v>
      </c>
    </row>
    <row r="52" spans="1:10" s="14" customFormat="1" ht="31.5" x14ac:dyDescent="0.2">
      <c r="A52" s="45" t="s">
        <v>27</v>
      </c>
      <c r="B52" s="45"/>
      <c r="C52" s="45"/>
      <c r="D52" s="46" t="s">
        <v>28</v>
      </c>
      <c r="E52" s="47"/>
      <c r="F52" s="69"/>
      <c r="G52" s="53">
        <f>H52+I52</f>
        <v>0</v>
      </c>
      <c r="H52" s="62">
        <f>H54+H55</f>
        <v>0</v>
      </c>
      <c r="I52" s="62">
        <f t="shared" ref="I52:J52" si="16">I54+I55</f>
        <v>0</v>
      </c>
      <c r="J52" s="62">
        <f t="shared" si="16"/>
        <v>0</v>
      </c>
    </row>
    <row r="53" spans="1:10" s="14" customFormat="1" ht="31.5" x14ac:dyDescent="0.2">
      <c r="A53" s="45" t="s">
        <v>29</v>
      </c>
      <c r="B53" s="45"/>
      <c r="C53" s="45"/>
      <c r="D53" s="48" t="s">
        <v>28</v>
      </c>
      <c r="E53" s="47"/>
      <c r="F53" s="69"/>
      <c r="G53" s="55"/>
      <c r="H53" s="55"/>
      <c r="I53" s="55"/>
      <c r="J53" s="55"/>
    </row>
    <row r="54" spans="1:10" s="14" customFormat="1" ht="60" x14ac:dyDescent="0.2">
      <c r="A54" s="49" t="s">
        <v>30</v>
      </c>
      <c r="B54" s="49" t="s">
        <v>31</v>
      </c>
      <c r="C54" s="49" t="s">
        <v>32</v>
      </c>
      <c r="D54" s="50" t="s">
        <v>33</v>
      </c>
      <c r="E54" s="51" t="s">
        <v>34</v>
      </c>
      <c r="F54" s="71" t="s">
        <v>35</v>
      </c>
      <c r="G54" s="55">
        <f>H54+I54</f>
        <v>-2500000</v>
      </c>
      <c r="H54" s="55">
        <v>-2500000</v>
      </c>
      <c r="I54" s="55">
        <v>0</v>
      </c>
      <c r="J54" s="55">
        <v>0</v>
      </c>
    </row>
    <row r="55" spans="1:10" s="14" customFormat="1" ht="60" x14ac:dyDescent="0.2">
      <c r="A55" s="49" t="s">
        <v>30</v>
      </c>
      <c r="B55" s="49" t="s">
        <v>31</v>
      </c>
      <c r="C55" s="49" t="s">
        <v>32</v>
      </c>
      <c r="D55" s="50" t="s">
        <v>33</v>
      </c>
      <c r="E55" s="51" t="s">
        <v>34</v>
      </c>
      <c r="F55" s="71" t="s">
        <v>36</v>
      </c>
      <c r="G55" s="55">
        <f t="shared" ref="G55" si="17">H55+I55</f>
        <v>2500000</v>
      </c>
      <c r="H55" s="55">
        <v>2500000</v>
      </c>
      <c r="I55" s="55">
        <v>0</v>
      </c>
      <c r="J55" s="55">
        <v>0</v>
      </c>
    </row>
    <row r="56" spans="1:10" s="14" customFormat="1" ht="31.5" x14ac:dyDescent="0.2">
      <c r="A56" s="45" t="s">
        <v>38</v>
      </c>
      <c r="B56" s="45"/>
      <c r="C56" s="45"/>
      <c r="D56" s="46" t="s">
        <v>39</v>
      </c>
      <c r="E56" s="38"/>
      <c r="F56" s="38"/>
      <c r="G56" s="52">
        <f>H56+I56</f>
        <v>159076107.71000001</v>
      </c>
      <c r="H56" s="62">
        <f>H58+H59+H60</f>
        <v>0</v>
      </c>
      <c r="I56" s="63">
        <f t="shared" ref="I56:J56" si="18">I58+I59+I60</f>
        <v>159076107.71000001</v>
      </c>
      <c r="J56" s="63">
        <f t="shared" si="18"/>
        <v>31152357.710000005</v>
      </c>
    </row>
    <row r="57" spans="1:10" s="14" customFormat="1" ht="31.5" x14ac:dyDescent="0.2">
      <c r="A57" s="45" t="s">
        <v>40</v>
      </c>
      <c r="B57" s="45"/>
      <c r="C57" s="45"/>
      <c r="D57" s="48" t="s">
        <v>39</v>
      </c>
      <c r="E57" s="38"/>
      <c r="F57" s="38"/>
      <c r="G57" s="38"/>
      <c r="H57" s="38"/>
      <c r="I57" s="38"/>
      <c r="J57" s="39"/>
    </row>
    <row r="58" spans="1:10" s="14" customFormat="1" ht="60" x14ac:dyDescent="0.2">
      <c r="A58" s="49" t="s">
        <v>41</v>
      </c>
      <c r="B58" s="49" t="s">
        <v>42</v>
      </c>
      <c r="C58" s="49" t="s">
        <v>43</v>
      </c>
      <c r="D58" s="50" t="s">
        <v>44</v>
      </c>
      <c r="E58" s="51" t="s">
        <v>52</v>
      </c>
      <c r="F58" s="71" t="s">
        <v>53</v>
      </c>
      <c r="G58" s="54">
        <f t="shared" ref="G58:G60" si="19">H58+I58</f>
        <v>-27498713.989999998</v>
      </c>
      <c r="H58" s="55">
        <v>0</v>
      </c>
      <c r="I58" s="54">
        <f>-29120000+1621286.01</f>
        <v>-27498713.989999998</v>
      </c>
      <c r="J58" s="54">
        <f>-29120000+1621286.01</f>
        <v>-27498713.989999998</v>
      </c>
    </row>
    <row r="59" spans="1:10" s="14" customFormat="1" ht="60" x14ac:dyDescent="0.2">
      <c r="A59" s="49" t="s">
        <v>49</v>
      </c>
      <c r="B59" s="49">
        <v>7427</v>
      </c>
      <c r="C59" s="49" t="s">
        <v>50</v>
      </c>
      <c r="D59" s="50" t="s">
        <v>51</v>
      </c>
      <c r="E59" s="51" t="s">
        <v>52</v>
      </c>
      <c r="F59" s="71" t="s">
        <v>53</v>
      </c>
      <c r="G59" s="55">
        <f t="shared" ref="G59" si="20">H59+I59</f>
        <v>90420000</v>
      </c>
      <c r="H59" s="55">
        <v>0</v>
      </c>
      <c r="I59" s="55">
        <v>90420000</v>
      </c>
      <c r="J59" s="55">
        <v>90420000</v>
      </c>
    </row>
    <row r="60" spans="1:10" s="14" customFormat="1" ht="60" x14ac:dyDescent="0.2">
      <c r="A60" s="49" t="s">
        <v>45</v>
      </c>
      <c r="B60" s="49" t="s">
        <v>46</v>
      </c>
      <c r="C60" s="49" t="s">
        <v>47</v>
      </c>
      <c r="D60" s="50" t="s">
        <v>48</v>
      </c>
      <c r="E60" s="51" t="s">
        <v>52</v>
      </c>
      <c r="F60" s="71" t="s">
        <v>53</v>
      </c>
      <c r="G60" s="54">
        <f t="shared" si="19"/>
        <v>96154821.700000003</v>
      </c>
      <c r="H60" s="55">
        <v>0</v>
      </c>
      <c r="I60" s="54">
        <f>-61300000+29531071.7+127923750</f>
        <v>96154821.700000003</v>
      </c>
      <c r="J60" s="54">
        <f>-61300000+29531071.7</f>
        <v>-31768928.300000001</v>
      </c>
    </row>
    <row r="61" spans="1:10" s="14" customFormat="1" ht="31.5" x14ac:dyDescent="0.2">
      <c r="A61" s="45" t="s">
        <v>121</v>
      </c>
      <c r="B61" s="45"/>
      <c r="C61" s="45"/>
      <c r="D61" s="46" t="s">
        <v>122</v>
      </c>
      <c r="E61" s="70"/>
      <c r="F61" s="46"/>
      <c r="G61" s="62">
        <f>H61+I61</f>
        <v>998400</v>
      </c>
      <c r="H61" s="62">
        <f>H63</f>
        <v>998400</v>
      </c>
      <c r="I61" s="62">
        <f t="shared" ref="I61:J61" si="21">I63</f>
        <v>0</v>
      </c>
      <c r="J61" s="62">
        <f t="shared" si="21"/>
        <v>0</v>
      </c>
    </row>
    <row r="62" spans="1:10" s="14" customFormat="1" ht="31.5" x14ac:dyDescent="0.2">
      <c r="A62" s="45" t="s">
        <v>123</v>
      </c>
      <c r="B62" s="45"/>
      <c r="C62" s="45"/>
      <c r="D62" s="48" t="s">
        <v>122</v>
      </c>
      <c r="E62" s="50"/>
      <c r="F62" s="71"/>
      <c r="G62" s="57"/>
      <c r="H62" s="57"/>
      <c r="I62" s="57"/>
      <c r="J62" s="57"/>
    </row>
    <row r="63" spans="1:10" s="14" customFormat="1" ht="75" x14ac:dyDescent="0.2">
      <c r="A63" s="49" t="s">
        <v>124</v>
      </c>
      <c r="B63" s="49" t="s">
        <v>125</v>
      </c>
      <c r="C63" s="49" t="s">
        <v>126</v>
      </c>
      <c r="D63" s="50" t="s">
        <v>127</v>
      </c>
      <c r="E63" s="51" t="s">
        <v>115</v>
      </c>
      <c r="F63" s="71" t="s">
        <v>116</v>
      </c>
      <c r="G63" s="57">
        <f>H63+I63</f>
        <v>998400</v>
      </c>
      <c r="H63" s="57">
        <v>998400</v>
      </c>
      <c r="I63" s="57">
        <v>0</v>
      </c>
      <c r="J63" s="57">
        <v>0</v>
      </c>
    </row>
    <row r="64" spans="1:10" s="14" customFormat="1" ht="31.5" x14ac:dyDescent="0.2">
      <c r="A64" s="45" t="s">
        <v>214</v>
      </c>
      <c r="B64" s="45"/>
      <c r="C64" s="45"/>
      <c r="D64" s="46" t="s">
        <v>215</v>
      </c>
      <c r="E64" s="51"/>
      <c r="F64" s="71"/>
      <c r="G64" s="62">
        <f>H64+I64</f>
        <v>616026335</v>
      </c>
      <c r="H64" s="62">
        <f>H66+H70+H71+H69+H67+H68</f>
        <v>185438517</v>
      </c>
      <c r="I64" s="62">
        <f t="shared" ref="I64:J64" si="22">I66+I70+I71+I69+I67+I68</f>
        <v>430587818</v>
      </c>
      <c r="J64" s="62">
        <f t="shared" si="22"/>
        <v>30000000</v>
      </c>
    </row>
    <row r="65" spans="1:10" s="14" customFormat="1" ht="31.5" x14ac:dyDescent="0.2">
      <c r="A65" s="45" t="s">
        <v>216</v>
      </c>
      <c r="B65" s="45"/>
      <c r="C65" s="45"/>
      <c r="D65" s="48" t="s">
        <v>215</v>
      </c>
      <c r="E65" s="51"/>
      <c r="F65" s="71"/>
      <c r="G65" s="57"/>
      <c r="H65" s="57"/>
      <c r="I65" s="57"/>
      <c r="J65" s="57"/>
    </row>
    <row r="66" spans="1:10" s="14" customFormat="1" ht="60" x14ac:dyDescent="0.2">
      <c r="A66" s="49" t="s">
        <v>217</v>
      </c>
      <c r="B66" s="49" t="s">
        <v>218</v>
      </c>
      <c r="C66" s="49" t="s">
        <v>108</v>
      </c>
      <c r="D66" s="51" t="s">
        <v>219</v>
      </c>
      <c r="E66" s="51" t="s">
        <v>52</v>
      </c>
      <c r="F66" s="71" t="s">
        <v>53</v>
      </c>
      <c r="G66" s="57">
        <f>H66+I66</f>
        <v>400587818</v>
      </c>
      <c r="H66" s="57">
        <v>0</v>
      </c>
      <c r="I66" s="68">
        <v>400587818</v>
      </c>
      <c r="J66" s="57">
        <v>0</v>
      </c>
    </row>
    <row r="67" spans="1:10" s="14" customFormat="1" ht="45" x14ac:dyDescent="0.2">
      <c r="A67" s="49" t="s">
        <v>254</v>
      </c>
      <c r="B67" s="49" t="s">
        <v>246</v>
      </c>
      <c r="C67" s="49" t="s">
        <v>43</v>
      </c>
      <c r="D67" s="50" t="s">
        <v>247</v>
      </c>
      <c r="E67" s="51" t="s">
        <v>248</v>
      </c>
      <c r="F67" s="71" t="s">
        <v>249</v>
      </c>
      <c r="G67" s="57">
        <f t="shared" ref="G67:G68" si="23">H67+I67</f>
        <v>30000000</v>
      </c>
      <c r="H67" s="57">
        <v>0</v>
      </c>
      <c r="I67" s="55">
        <v>30000000</v>
      </c>
      <c r="J67" s="55">
        <v>30000000</v>
      </c>
    </row>
    <row r="68" spans="1:10" s="14" customFormat="1" ht="45" x14ac:dyDescent="0.2">
      <c r="A68" s="49" t="s">
        <v>227</v>
      </c>
      <c r="B68" s="49" t="s">
        <v>146</v>
      </c>
      <c r="C68" s="49" t="s">
        <v>125</v>
      </c>
      <c r="D68" s="50" t="s">
        <v>147</v>
      </c>
      <c r="E68" s="51" t="s">
        <v>248</v>
      </c>
      <c r="F68" s="71" t="s">
        <v>249</v>
      </c>
      <c r="G68" s="57">
        <f t="shared" si="23"/>
        <v>176388517</v>
      </c>
      <c r="H68" s="57">
        <f>143728517+32660000</f>
        <v>176388517</v>
      </c>
      <c r="I68" s="55">
        <v>0</v>
      </c>
      <c r="J68" s="55">
        <v>0</v>
      </c>
    </row>
    <row r="69" spans="1:10" s="14" customFormat="1" ht="45" x14ac:dyDescent="0.2">
      <c r="A69" s="49" t="s">
        <v>227</v>
      </c>
      <c r="B69" s="49" t="s">
        <v>146</v>
      </c>
      <c r="C69" s="49" t="s">
        <v>125</v>
      </c>
      <c r="D69" s="51" t="s">
        <v>147</v>
      </c>
      <c r="E69" s="51" t="s">
        <v>232</v>
      </c>
      <c r="F69" s="71" t="s">
        <v>233</v>
      </c>
      <c r="G69" s="57">
        <f>H69+I69</f>
        <v>300000</v>
      </c>
      <c r="H69" s="57">
        <v>300000</v>
      </c>
      <c r="I69" s="55">
        <v>0</v>
      </c>
      <c r="J69" s="57">
        <v>0</v>
      </c>
    </row>
    <row r="70" spans="1:10" s="14" customFormat="1" ht="45" x14ac:dyDescent="0.2">
      <c r="A70" s="49" t="s">
        <v>227</v>
      </c>
      <c r="B70" s="49" t="s">
        <v>146</v>
      </c>
      <c r="C70" s="49" t="s">
        <v>125</v>
      </c>
      <c r="D70" s="51" t="s">
        <v>147</v>
      </c>
      <c r="E70" s="51" t="s">
        <v>228</v>
      </c>
      <c r="F70" s="71" t="s">
        <v>229</v>
      </c>
      <c r="G70" s="57">
        <f>H70+I70</f>
        <v>3750000</v>
      </c>
      <c r="H70" s="57">
        <v>3750000</v>
      </c>
      <c r="I70" s="55">
        <v>0</v>
      </c>
      <c r="J70" s="57">
        <v>0</v>
      </c>
    </row>
    <row r="71" spans="1:10" s="14" customFormat="1" ht="45" x14ac:dyDescent="0.2">
      <c r="A71" s="49" t="s">
        <v>227</v>
      </c>
      <c r="B71" s="49" t="s">
        <v>146</v>
      </c>
      <c r="C71" s="49" t="s">
        <v>125</v>
      </c>
      <c r="D71" s="51" t="s">
        <v>147</v>
      </c>
      <c r="E71" s="51" t="s">
        <v>238</v>
      </c>
      <c r="F71" s="71" t="s">
        <v>230</v>
      </c>
      <c r="G71" s="57">
        <f>H71+I71</f>
        <v>5000000</v>
      </c>
      <c r="H71" s="57">
        <v>5000000</v>
      </c>
      <c r="I71" s="55">
        <v>0</v>
      </c>
      <c r="J71" s="57">
        <v>0</v>
      </c>
    </row>
    <row r="72" spans="1:10" s="14" customFormat="1" ht="31.5" x14ac:dyDescent="0.2">
      <c r="A72" s="45" t="s">
        <v>128</v>
      </c>
      <c r="B72" s="45"/>
      <c r="C72" s="45"/>
      <c r="D72" s="46" t="s">
        <v>129</v>
      </c>
      <c r="E72" s="50"/>
      <c r="F72" s="71"/>
      <c r="G72" s="62">
        <f>H72+I72</f>
        <v>5870724</v>
      </c>
      <c r="H72" s="62">
        <f>H74</f>
        <v>0</v>
      </c>
      <c r="I72" s="62">
        <f t="shared" ref="I72:J72" si="24">I74</f>
        <v>5870724</v>
      </c>
      <c r="J72" s="62">
        <f t="shared" si="24"/>
        <v>0</v>
      </c>
    </row>
    <row r="73" spans="1:10" s="14" customFormat="1" ht="31.5" x14ac:dyDescent="0.2">
      <c r="A73" s="45" t="s">
        <v>130</v>
      </c>
      <c r="B73" s="45"/>
      <c r="C73" s="45"/>
      <c r="D73" s="70" t="s">
        <v>129</v>
      </c>
      <c r="E73" s="48"/>
      <c r="F73" s="46"/>
      <c r="G73" s="62"/>
      <c r="H73" s="62"/>
      <c r="I73" s="62"/>
      <c r="J73" s="62"/>
    </row>
    <row r="74" spans="1:10" s="14" customFormat="1" ht="31.5" customHeight="1" x14ac:dyDescent="0.2">
      <c r="A74" s="49" t="s">
        <v>131</v>
      </c>
      <c r="B74" s="49" t="s">
        <v>99</v>
      </c>
      <c r="C74" s="49" t="s">
        <v>100</v>
      </c>
      <c r="D74" s="50" t="s">
        <v>101</v>
      </c>
      <c r="E74" s="51" t="s">
        <v>102</v>
      </c>
      <c r="F74" s="71" t="s">
        <v>103</v>
      </c>
      <c r="G74" s="55">
        <f>H74+I74</f>
        <v>5870724</v>
      </c>
      <c r="H74" s="55">
        <v>0</v>
      </c>
      <c r="I74" s="55">
        <v>5870724</v>
      </c>
      <c r="J74" s="57">
        <v>0</v>
      </c>
    </row>
    <row r="75" spans="1:10" s="14" customFormat="1" ht="31.5" customHeight="1" x14ac:dyDescent="0.2">
      <c r="A75" s="45" t="s">
        <v>132</v>
      </c>
      <c r="B75" s="45"/>
      <c r="C75" s="45"/>
      <c r="D75" s="46" t="s">
        <v>133</v>
      </c>
      <c r="E75" s="70"/>
      <c r="F75" s="46"/>
      <c r="G75" s="62">
        <f>H75+I75</f>
        <v>120000</v>
      </c>
      <c r="H75" s="62">
        <f>H77</f>
        <v>0</v>
      </c>
      <c r="I75" s="62">
        <f t="shared" ref="I75:J75" si="25">I77</f>
        <v>120000</v>
      </c>
      <c r="J75" s="62">
        <f t="shared" si="25"/>
        <v>0</v>
      </c>
    </row>
    <row r="76" spans="1:10" s="14" customFormat="1" ht="31.5" customHeight="1" x14ac:dyDescent="0.2">
      <c r="A76" s="45" t="s">
        <v>134</v>
      </c>
      <c r="B76" s="45"/>
      <c r="C76" s="45"/>
      <c r="D76" s="70" t="s">
        <v>133</v>
      </c>
      <c r="E76" s="70"/>
      <c r="F76" s="46"/>
      <c r="G76" s="62"/>
      <c r="H76" s="62"/>
      <c r="I76" s="62"/>
      <c r="J76" s="62"/>
    </row>
    <row r="77" spans="1:10" s="14" customFormat="1" ht="31.5" customHeight="1" x14ac:dyDescent="0.2">
      <c r="A77" s="49" t="s">
        <v>180</v>
      </c>
      <c r="B77" s="49" t="s">
        <v>99</v>
      </c>
      <c r="C77" s="49" t="s">
        <v>100</v>
      </c>
      <c r="D77" s="50" t="s">
        <v>101</v>
      </c>
      <c r="E77" s="51" t="s">
        <v>102</v>
      </c>
      <c r="F77" s="71" t="s">
        <v>103</v>
      </c>
      <c r="G77" s="55">
        <f>H77+I77</f>
        <v>120000</v>
      </c>
      <c r="H77" s="55">
        <v>0</v>
      </c>
      <c r="I77" s="55">
        <v>120000</v>
      </c>
      <c r="J77" s="57">
        <v>0</v>
      </c>
    </row>
    <row r="78" spans="1:10" s="14" customFormat="1" ht="31.5" customHeight="1" x14ac:dyDescent="0.2">
      <c r="A78" s="45" t="s">
        <v>135</v>
      </c>
      <c r="B78" s="49"/>
      <c r="C78" s="45"/>
      <c r="D78" s="46" t="s">
        <v>136</v>
      </c>
      <c r="E78" s="51"/>
      <c r="F78" s="71"/>
      <c r="G78" s="53">
        <f>H78+I78</f>
        <v>795453</v>
      </c>
      <c r="H78" s="62">
        <f>H83+H81+H82+H80</f>
        <v>0</v>
      </c>
      <c r="I78" s="62">
        <f t="shared" ref="I78:J78" si="26">I83+I81+I82+I80</f>
        <v>795453</v>
      </c>
      <c r="J78" s="62">
        <f t="shared" si="26"/>
        <v>297453</v>
      </c>
    </row>
    <row r="79" spans="1:10" s="14" customFormat="1" ht="31.5" customHeight="1" x14ac:dyDescent="0.2">
      <c r="A79" s="45" t="s">
        <v>137</v>
      </c>
      <c r="B79" s="49"/>
      <c r="C79" s="45"/>
      <c r="D79" s="48" t="s">
        <v>136</v>
      </c>
      <c r="E79" s="51"/>
      <c r="F79" s="71"/>
      <c r="G79" s="53"/>
      <c r="H79" s="53"/>
      <c r="I79" s="53"/>
      <c r="J79" s="53"/>
    </row>
    <row r="80" spans="1:10" s="14" customFormat="1" ht="61.5" customHeight="1" x14ac:dyDescent="0.2">
      <c r="A80" s="58" t="s">
        <v>231</v>
      </c>
      <c r="B80" s="58" t="s">
        <v>192</v>
      </c>
      <c r="C80" s="58" t="s">
        <v>193</v>
      </c>
      <c r="D80" s="59" t="s">
        <v>194</v>
      </c>
      <c r="E80" s="51" t="s">
        <v>52</v>
      </c>
      <c r="F80" s="71" t="s">
        <v>53</v>
      </c>
      <c r="G80" s="55">
        <f>H80+I80</f>
        <v>297453</v>
      </c>
      <c r="H80" s="55">
        <v>0</v>
      </c>
      <c r="I80" s="68">
        <v>297453</v>
      </c>
      <c r="J80" s="68">
        <v>297453</v>
      </c>
    </row>
    <row r="81" spans="1:10" s="14" customFormat="1" ht="31.5" customHeight="1" x14ac:dyDescent="0.2">
      <c r="A81" s="49" t="s">
        <v>138</v>
      </c>
      <c r="B81" s="49" t="s">
        <v>139</v>
      </c>
      <c r="C81" s="49" t="s">
        <v>140</v>
      </c>
      <c r="D81" s="50" t="s">
        <v>141</v>
      </c>
      <c r="E81" s="50" t="s">
        <v>142</v>
      </c>
      <c r="F81" s="71" t="s">
        <v>143</v>
      </c>
      <c r="G81" s="55">
        <f>H81+I81</f>
        <v>-5000000</v>
      </c>
      <c r="H81" s="55">
        <v>-5000000</v>
      </c>
      <c r="I81" s="55">
        <v>0</v>
      </c>
      <c r="J81" s="55">
        <v>0</v>
      </c>
    </row>
    <row r="82" spans="1:10" s="14" customFormat="1" ht="31.5" customHeight="1" x14ac:dyDescent="0.2">
      <c r="A82" s="49" t="s">
        <v>144</v>
      </c>
      <c r="B82" s="49" t="s">
        <v>99</v>
      </c>
      <c r="C82" s="49" t="s">
        <v>100</v>
      </c>
      <c r="D82" s="50" t="s">
        <v>101</v>
      </c>
      <c r="E82" s="51" t="s">
        <v>102</v>
      </c>
      <c r="F82" s="71" t="s">
        <v>103</v>
      </c>
      <c r="G82" s="55">
        <f>H82+I82</f>
        <v>498000</v>
      </c>
      <c r="H82" s="55">
        <v>0</v>
      </c>
      <c r="I82" s="55">
        <v>498000</v>
      </c>
      <c r="J82" s="57">
        <v>0</v>
      </c>
    </row>
    <row r="83" spans="1:10" s="14" customFormat="1" ht="45.75" customHeight="1" x14ac:dyDescent="0.2">
      <c r="A83" s="49" t="s">
        <v>145</v>
      </c>
      <c r="B83" s="49" t="s">
        <v>146</v>
      </c>
      <c r="C83" s="49" t="s">
        <v>125</v>
      </c>
      <c r="D83" s="50" t="s">
        <v>147</v>
      </c>
      <c r="E83" s="50" t="s">
        <v>142</v>
      </c>
      <c r="F83" s="71" t="s">
        <v>143</v>
      </c>
      <c r="G83" s="55">
        <f>H83+I83</f>
        <v>5000000</v>
      </c>
      <c r="H83" s="55">
        <v>5000000</v>
      </c>
      <c r="I83" s="55">
        <v>0</v>
      </c>
      <c r="J83" s="55">
        <v>0</v>
      </c>
    </row>
    <row r="84" spans="1:10" s="14" customFormat="1" ht="31.5" customHeight="1" x14ac:dyDescent="0.2">
      <c r="A84" s="45" t="s">
        <v>148</v>
      </c>
      <c r="B84" s="45"/>
      <c r="C84" s="45"/>
      <c r="D84" s="46" t="s">
        <v>149</v>
      </c>
      <c r="E84" s="51"/>
      <c r="F84" s="71"/>
      <c r="G84" s="52">
        <f>H84+I84</f>
        <v>15686.35</v>
      </c>
      <c r="H84" s="53">
        <f>H86</f>
        <v>0</v>
      </c>
      <c r="I84" s="52">
        <f t="shared" ref="I84:J84" si="27">I86</f>
        <v>15686.35</v>
      </c>
      <c r="J84" s="53">
        <f t="shared" si="27"/>
        <v>0</v>
      </c>
    </row>
    <row r="85" spans="1:10" s="14" customFormat="1" ht="31.5" customHeight="1" x14ac:dyDescent="0.2">
      <c r="A85" s="45" t="s">
        <v>150</v>
      </c>
      <c r="B85" s="45"/>
      <c r="C85" s="45"/>
      <c r="D85" s="48" t="s">
        <v>149</v>
      </c>
      <c r="E85" s="51"/>
      <c r="F85" s="71"/>
      <c r="G85" s="54"/>
      <c r="H85" s="55"/>
      <c r="I85" s="56"/>
      <c r="J85" s="57"/>
    </row>
    <row r="86" spans="1:10" s="14" customFormat="1" ht="45.75" customHeight="1" x14ac:dyDescent="0.2">
      <c r="A86" s="49" t="s">
        <v>151</v>
      </c>
      <c r="B86" s="49" t="s">
        <v>152</v>
      </c>
      <c r="C86" s="49" t="s">
        <v>126</v>
      </c>
      <c r="D86" s="50" t="s">
        <v>153</v>
      </c>
      <c r="E86" s="51" t="s">
        <v>154</v>
      </c>
      <c r="F86" s="71" t="s">
        <v>155</v>
      </c>
      <c r="G86" s="54">
        <f>H86+I86</f>
        <v>15686.35</v>
      </c>
      <c r="H86" s="55">
        <v>0</v>
      </c>
      <c r="I86" s="54">
        <v>15686.35</v>
      </c>
      <c r="J86" s="57">
        <v>0</v>
      </c>
    </row>
    <row r="87" spans="1:10" s="14" customFormat="1" ht="31.5" x14ac:dyDescent="0.2">
      <c r="A87" s="45" t="s">
        <v>65</v>
      </c>
      <c r="B87" s="45"/>
      <c r="C87" s="45"/>
      <c r="D87" s="46" t="s">
        <v>69</v>
      </c>
      <c r="E87" s="38"/>
      <c r="F87" s="38"/>
      <c r="G87" s="53">
        <f>H87+I87</f>
        <v>351120</v>
      </c>
      <c r="H87" s="62">
        <f>H92+H94+H89+H90+H91+H93</f>
        <v>301120</v>
      </c>
      <c r="I87" s="62">
        <f t="shared" ref="I87:J87" si="28">I92+I94+I89+I90+I91+I93</f>
        <v>50000</v>
      </c>
      <c r="J87" s="62">
        <f t="shared" si="28"/>
        <v>0</v>
      </c>
    </row>
    <row r="88" spans="1:10" s="14" customFormat="1" ht="31.5" x14ac:dyDescent="0.2">
      <c r="A88" s="45" t="s">
        <v>66</v>
      </c>
      <c r="B88" s="45"/>
      <c r="C88" s="45"/>
      <c r="D88" s="48" t="s">
        <v>69</v>
      </c>
      <c r="E88" s="38"/>
      <c r="F88" s="38"/>
      <c r="G88" s="38"/>
      <c r="H88" s="38"/>
      <c r="I88" s="38"/>
      <c r="J88" s="39"/>
    </row>
    <row r="89" spans="1:10" s="14" customFormat="1" ht="105" x14ac:dyDescent="0.2">
      <c r="A89" s="49" t="s">
        <v>67</v>
      </c>
      <c r="B89" s="49" t="s">
        <v>58</v>
      </c>
      <c r="C89" s="49" t="s">
        <v>59</v>
      </c>
      <c r="D89" s="50" t="s">
        <v>60</v>
      </c>
      <c r="E89" s="51" t="s">
        <v>223</v>
      </c>
      <c r="F89" s="71" t="s">
        <v>226</v>
      </c>
      <c r="G89" s="55">
        <f>H89+I89</f>
        <v>941141</v>
      </c>
      <c r="H89" s="55">
        <v>0</v>
      </c>
      <c r="I89" s="55">
        <v>941141</v>
      </c>
      <c r="J89" s="57">
        <v>941141</v>
      </c>
    </row>
    <row r="90" spans="1:10" s="14" customFormat="1" ht="60" x14ac:dyDescent="0.2">
      <c r="A90" s="49" t="s">
        <v>67</v>
      </c>
      <c r="B90" s="49" t="s">
        <v>58</v>
      </c>
      <c r="C90" s="49" t="s">
        <v>59</v>
      </c>
      <c r="D90" s="50" t="s">
        <v>60</v>
      </c>
      <c r="E90" s="51" t="s">
        <v>239</v>
      </c>
      <c r="F90" s="71" t="s">
        <v>240</v>
      </c>
      <c r="G90" s="55">
        <f t="shared" ref="G90:G91" si="29">H90+I90</f>
        <v>1500000</v>
      </c>
      <c r="H90" s="55">
        <v>0</v>
      </c>
      <c r="I90" s="55">
        <f>1500000</f>
        <v>1500000</v>
      </c>
      <c r="J90" s="57">
        <f>1500000</f>
        <v>1500000</v>
      </c>
    </row>
    <row r="91" spans="1:10" s="14" customFormat="1" ht="60" x14ac:dyDescent="0.2">
      <c r="A91" s="49" t="s">
        <v>67</v>
      </c>
      <c r="B91" s="49" t="s">
        <v>58</v>
      </c>
      <c r="C91" s="49" t="s">
        <v>59</v>
      </c>
      <c r="D91" s="50" t="s">
        <v>60</v>
      </c>
      <c r="E91" s="51" t="s">
        <v>224</v>
      </c>
      <c r="F91" s="71" t="s">
        <v>225</v>
      </c>
      <c r="G91" s="55">
        <f t="shared" si="29"/>
        <v>5634662</v>
      </c>
      <c r="H91" s="55">
        <v>0</v>
      </c>
      <c r="I91" s="55">
        <v>5634662</v>
      </c>
      <c r="J91" s="57">
        <v>5634662</v>
      </c>
    </row>
    <row r="92" spans="1:10" s="14" customFormat="1" ht="60" x14ac:dyDescent="0.2">
      <c r="A92" s="49" t="s">
        <v>68</v>
      </c>
      <c r="B92" s="49" t="s">
        <v>62</v>
      </c>
      <c r="C92" s="49" t="s">
        <v>63</v>
      </c>
      <c r="D92" s="50" t="s">
        <v>64</v>
      </c>
      <c r="E92" s="51" t="s">
        <v>52</v>
      </c>
      <c r="F92" s="71" t="s">
        <v>53</v>
      </c>
      <c r="G92" s="55">
        <f t="shared" ref="G92:G93" si="30">H92+I92</f>
        <v>-8075803</v>
      </c>
      <c r="H92" s="55">
        <v>0</v>
      </c>
      <c r="I92" s="55">
        <v>-8075803</v>
      </c>
      <c r="J92" s="55">
        <v>-8075803</v>
      </c>
    </row>
    <row r="93" spans="1:10" s="14" customFormat="1" ht="45" x14ac:dyDescent="0.2">
      <c r="A93" s="58" t="s">
        <v>234</v>
      </c>
      <c r="B93" s="58" t="s">
        <v>235</v>
      </c>
      <c r="C93" s="58" t="s">
        <v>236</v>
      </c>
      <c r="D93" s="64" t="s">
        <v>237</v>
      </c>
      <c r="E93" s="51" t="s">
        <v>224</v>
      </c>
      <c r="F93" s="71" t="s">
        <v>225</v>
      </c>
      <c r="G93" s="55">
        <f t="shared" si="30"/>
        <v>301120</v>
      </c>
      <c r="H93" s="55">
        <v>301120</v>
      </c>
      <c r="I93" s="55">
        <v>0</v>
      </c>
      <c r="J93" s="55">
        <v>0</v>
      </c>
    </row>
    <row r="94" spans="1:10" s="14" customFormat="1" ht="30" x14ac:dyDescent="0.2">
      <c r="A94" s="49" t="s">
        <v>156</v>
      </c>
      <c r="B94" s="49" t="s">
        <v>99</v>
      </c>
      <c r="C94" s="49" t="s">
        <v>100</v>
      </c>
      <c r="D94" s="50" t="s">
        <v>101</v>
      </c>
      <c r="E94" s="51" t="s">
        <v>102</v>
      </c>
      <c r="F94" s="71" t="s">
        <v>103</v>
      </c>
      <c r="G94" s="55">
        <f>H94+I94</f>
        <v>50000</v>
      </c>
      <c r="H94" s="55">
        <v>0</v>
      </c>
      <c r="I94" s="55">
        <v>50000</v>
      </c>
      <c r="J94" s="57">
        <v>0</v>
      </c>
    </row>
    <row r="95" spans="1:10" s="14" customFormat="1" ht="31.5" x14ac:dyDescent="0.2">
      <c r="A95" s="45" t="s">
        <v>70</v>
      </c>
      <c r="B95" s="45"/>
      <c r="C95" s="45"/>
      <c r="D95" s="46" t="s">
        <v>74</v>
      </c>
      <c r="E95" s="38"/>
      <c r="F95" s="38"/>
      <c r="G95" s="53">
        <f>H95+I95</f>
        <v>750000</v>
      </c>
      <c r="H95" s="62">
        <f>H99+H100+H97+H98</f>
        <v>0</v>
      </c>
      <c r="I95" s="62">
        <f t="shared" ref="I95:J95" si="31">I99+I100+I97+I98</f>
        <v>750000</v>
      </c>
      <c r="J95" s="62">
        <f t="shared" si="31"/>
        <v>0</v>
      </c>
    </row>
    <row r="96" spans="1:10" s="14" customFormat="1" ht="31.5" x14ac:dyDescent="0.2">
      <c r="A96" s="45" t="s">
        <v>71</v>
      </c>
      <c r="B96" s="45"/>
      <c r="C96" s="45"/>
      <c r="D96" s="48" t="s">
        <v>74</v>
      </c>
      <c r="E96" s="38"/>
      <c r="F96" s="38"/>
      <c r="G96" s="38"/>
      <c r="H96" s="38"/>
      <c r="I96" s="38"/>
      <c r="J96" s="39"/>
    </row>
    <row r="97" spans="1:10" s="14" customFormat="1" ht="105" x14ac:dyDescent="0.2">
      <c r="A97" s="49" t="s">
        <v>72</v>
      </c>
      <c r="B97" s="49" t="s">
        <v>58</v>
      </c>
      <c r="C97" s="49" t="s">
        <v>59</v>
      </c>
      <c r="D97" s="50" t="s">
        <v>60</v>
      </c>
      <c r="E97" s="51" t="s">
        <v>223</v>
      </c>
      <c r="F97" s="71" t="s">
        <v>226</v>
      </c>
      <c r="G97" s="55">
        <f>H97+I97</f>
        <v>1800000</v>
      </c>
      <c r="H97" s="55">
        <v>0</v>
      </c>
      <c r="I97" s="55">
        <v>1800000</v>
      </c>
      <c r="J97" s="57">
        <v>1800000</v>
      </c>
    </row>
    <row r="98" spans="1:10" s="14" customFormat="1" ht="60" x14ac:dyDescent="0.2">
      <c r="A98" s="49" t="s">
        <v>72</v>
      </c>
      <c r="B98" s="49" t="s">
        <v>58</v>
      </c>
      <c r="C98" s="49" t="s">
        <v>59</v>
      </c>
      <c r="D98" s="50" t="s">
        <v>60</v>
      </c>
      <c r="E98" s="51" t="s">
        <v>239</v>
      </c>
      <c r="F98" s="71" t="s">
        <v>240</v>
      </c>
      <c r="G98" s="55">
        <f>H98+I98</f>
        <v>300000</v>
      </c>
      <c r="H98" s="55">
        <v>0</v>
      </c>
      <c r="I98" s="55">
        <v>300000</v>
      </c>
      <c r="J98" s="57">
        <v>300000</v>
      </c>
    </row>
    <row r="99" spans="1:10" s="14" customFormat="1" ht="60" x14ac:dyDescent="0.2">
      <c r="A99" s="49" t="s">
        <v>73</v>
      </c>
      <c r="B99" s="49" t="s">
        <v>62</v>
      </c>
      <c r="C99" s="49" t="s">
        <v>63</v>
      </c>
      <c r="D99" s="50" t="s">
        <v>64</v>
      </c>
      <c r="E99" s="51" t="s">
        <v>52</v>
      </c>
      <c r="F99" s="71" t="s">
        <v>53</v>
      </c>
      <c r="G99" s="55">
        <f t="shared" ref="G99" si="32">H99+I99</f>
        <v>-2100000</v>
      </c>
      <c r="H99" s="55">
        <v>0</v>
      </c>
      <c r="I99" s="55">
        <v>-2100000</v>
      </c>
      <c r="J99" s="55">
        <v>-2100000</v>
      </c>
    </row>
    <row r="100" spans="1:10" s="14" customFormat="1" ht="30" x14ac:dyDescent="0.2">
      <c r="A100" s="49" t="s">
        <v>157</v>
      </c>
      <c r="B100" s="49" t="s">
        <v>99</v>
      </c>
      <c r="C100" s="49" t="s">
        <v>100</v>
      </c>
      <c r="D100" s="50" t="s">
        <v>101</v>
      </c>
      <c r="E100" s="51" t="s">
        <v>102</v>
      </c>
      <c r="F100" s="71" t="s">
        <v>103</v>
      </c>
      <c r="G100" s="55">
        <f>H100+I100</f>
        <v>750000</v>
      </c>
      <c r="H100" s="55">
        <v>0</v>
      </c>
      <c r="I100" s="55">
        <v>750000</v>
      </c>
      <c r="J100" s="57">
        <v>0</v>
      </c>
    </row>
    <row r="101" spans="1:10" s="14" customFormat="1" ht="31.5" x14ac:dyDescent="0.2">
      <c r="A101" s="45" t="s">
        <v>75</v>
      </c>
      <c r="B101" s="45"/>
      <c r="C101" s="45"/>
      <c r="D101" s="46" t="s">
        <v>79</v>
      </c>
      <c r="E101" s="38"/>
      <c r="F101" s="38"/>
      <c r="G101" s="53">
        <f>H101+I101</f>
        <v>50000</v>
      </c>
      <c r="H101" s="62">
        <f>H105+H106+H103+H104</f>
        <v>0</v>
      </c>
      <c r="I101" s="62">
        <f t="shared" ref="I101:J101" si="33">I105+I106+I103+I104</f>
        <v>50000</v>
      </c>
      <c r="J101" s="62">
        <f t="shared" si="33"/>
        <v>0</v>
      </c>
    </row>
    <row r="102" spans="1:10" s="14" customFormat="1" ht="31.5" x14ac:dyDescent="0.2">
      <c r="A102" s="45" t="s">
        <v>76</v>
      </c>
      <c r="B102" s="45"/>
      <c r="C102" s="45"/>
      <c r="D102" s="48" t="s">
        <v>79</v>
      </c>
      <c r="E102" s="38"/>
      <c r="F102" s="38"/>
      <c r="G102" s="38"/>
      <c r="H102" s="38"/>
      <c r="I102" s="38"/>
      <c r="J102" s="39"/>
    </row>
    <row r="103" spans="1:10" s="14" customFormat="1" ht="105" x14ac:dyDescent="0.2">
      <c r="A103" s="49" t="s">
        <v>77</v>
      </c>
      <c r="B103" s="49" t="s">
        <v>58</v>
      </c>
      <c r="C103" s="49" t="s">
        <v>59</v>
      </c>
      <c r="D103" s="50" t="s">
        <v>60</v>
      </c>
      <c r="E103" s="51" t="s">
        <v>223</v>
      </c>
      <c r="F103" s="71" t="s">
        <v>226</v>
      </c>
      <c r="G103" s="55">
        <f>H103+I103</f>
        <v>1600000</v>
      </c>
      <c r="H103" s="55">
        <v>0</v>
      </c>
      <c r="I103" s="55">
        <v>1600000</v>
      </c>
      <c r="J103" s="57">
        <v>1600000</v>
      </c>
    </row>
    <row r="104" spans="1:10" s="14" customFormat="1" ht="60" x14ac:dyDescent="0.2">
      <c r="A104" s="49" t="s">
        <v>77</v>
      </c>
      <c r="B104" s="49" t="s">
        <v>58</v>
      </c>
      <c r="C104" s="49" t="s">
        <v>59</v>
      </c>
      <c r="D104" s="50" t="s">
        <v>60</v>
      </c>
      <c r="E104" s="51" t="s">
        <v>239</v>
      </c>
      <c r="F104" s="71" t="s">
        <v>240</v>
      </c>
      <c r="G104" s="55">
        <f>H104+I104</f>
        <v>300000</v>
      </c>
      <c r="H104" s="55">
        <v>0</v>
      </c>
      <c r="I104" s="55">
        <v>300000</v>
      </c>
      <c r="J104" s="57">
        <v>300000</v>
      </c>
    </row>
    <row r="105" spans="1:10" s="14" customFormat="1" ht="60" x14ac:dyDescent="0.2">
      <c r="A105" s="49" t="s">
        <v>78</v>
      </c>
      <c r="B105" s="49" t="s">
        <v>62</v>
      </c>
      <c r="C105" s="49" t="s">
        <v>63</v>
      </c>
      <c r="D105" s="50" t="s">
        <v>64</v>
      </c>
      <c r="E105" s="51" t="s">
        <v>52</v>
      </c>
      <c r="F105" s="71" t="s">
        <v>53</v>
      </c>
      <c r="G105" s="55">
        <f t="shared" ref="G105" si="34">H105+I105</f>
        <v>-1900000</v>
      </c>
      <c r="H105" s="55">
        <v>0</v>
      </c>
      <c r="I105" s="55">
        <v>-1900000</v>
      </c>
      <c r="J105" s="55">
        <v>-1900000</v>
      </c>
    </row>
    <row r="106" spans="1:10" s="14" customFormat="1" ht="30" x14ac:dyDescent="0.2">
      <c r="A106" s="49" t="s">
        <v>158</v>
      </c>
      <c r="B106" s="49" t="s">
        <v>99</v>
      </c>
      <c r="C106" s="49" t="s">
        <v>100</v>
      </c>
      <c r="D106" s="50" t="s">
        <v>101</v>
      </c>
      <c r="E106" s="51" t="s">
        <v>102</v>
      </c>
      <c r="F106" s="71" t="s">
        <v>103</v>
      </c>
      <c r="G106" s="55">
        <f>H106+I106</f>
        <v>50000</v>
      </c>
      <c r="H106" s="55">
        <v>0</v>
      </c>
      <c r="I106" s="55">
        <v>50000</v>
      </c>
      <c r="J106" s="57">
        <v>0</v>
      </c>
    </row>
    <row r="107" spans="1:10" s="14" customFormat="1" ht="31.5" x14ac:dyDescent="0.2">
      <c r="A107" s="45" t="s">
        <v>80</v>
      </c>
      <c r="B107" s="45"/>
      <c r="C107" s="45"/>
      <c r="D107" s="46" t="s">
        <v>84</v>
      </c>
      <c r="E107" s="38"/>
      <c r="F107" s="38"/>
      <c r="G107" s="53">
        <f>H107+I107</f>
        <v>50000</v>
      </c>
      <c r="H107" s="62">
        <f>H111+H112+H109+H110</f>
        <v>0</v>
      </c>
      <c r="I107" s="62">
        <f t="shared" ref="I107:J107" si="35">I111+I112+I109+I110</f>
        <v>50000</v>
      </c>
      <c r="J107" s="62">
        <f t="shared" si="35"/>
        <v>0</v>
      </c>
    </row>
    <row r="108" spans="1:10" s="14" customFormat="1" ht="31.5" x14ac:dyDescent="0.2">
      <c r="A108" s="45" t="s">
        <v>81</v>
      </c>
      <c r="B108" s="45"/>
      <c r="C108" s="45"/>
      <c r="D108" s="48" t="s">
        <v>84</v>
      </c>
      <c r="E108" s="38"/>
      <c r="F108" s="38"/>
      <c r="G108" s="38"/>
      <c r="H108" s="38"/>
      <c r="I108" s="38"/>
      <c r="J108" s="39"/>
    </row>
    <row r="109" spans="1:10" s="14" customFormat="1" ht="105" x14ac:dyDescent="0.2">
      <c r="A109" s="49" t="s">
        <v>82</v>
      </c>
      <c r="B109" s="49" t="s">
        <v>58</v>
      </c>
      <c r="C109" s="49" t="s">
        <v>59</v>
      </c>
      <c r="D109" s="50" t="s">
        <v>60</v>
      </c>
      <c r="E109" s="51" t="s">
        <v>223</v>
      </c>
      <c r="F109" s="71" t="s">
        <v>226</v>
      </c>
      <c r="G109" s="55">
        <f>H109+I109</f>
        <v>1800000</v>
      </c>
      <c r="H109" s="55">
        <v>0</v>
      </c>
      <c r="I109" s="55">
        <v>1800000</v>
      </c>
      <c r="J109" s="57">
        <v>1800000</v>
      </c>
    </row>
    <row r="110" spans="1:10" s="14" customFormat="1" ht="60" x14ac:dyDescent="0.2">
      <c r="A110" s="49" t="s">
        <v>82</v>
      </c>
      <c r="B110" s="49" t="s">
        <v>58</v>
      </c>
      <c r="C110" s="49" t="s">
        <v>59</v>
      </c>
      <c r="D110" s="50" t="s">
        <v>60</v>
      </c>
      <c r="E110" s="51" t="s">
        <v>239</v>
      </c>
      <c r="F110" s="71" t="s">
        <v>240</v>
      </c>
      <c r="G110" s="55">
        <f>H110+I110</f>
        <v>300000</v>
      </c>
      <c r="H110" s="55">
        <v>0</v>
      </c>
      <c r="I110" s="55">
        <v>300000</v>
      </c>
      <c r="J110" s="57">
        <v>300000</v>
      </c>
    </row>
    <row r="111" spans="1:10" s="14" customFormat="1" ht="60" x14ac:dyDescent="0.2">
      <c r="A111" s="49" t="s">
        <v>83</v>
      </c>
      <c r="B111" s="49" t="s">
        <v>62</v>
      </c>
      <c r="C111" s="49" t="s">
        <v>63</v>
      </c>
      <c r="D111" s="50" t="s">
        <v>64</v>
      </c>
      <c r="E111" s="51" t="s">
        <v>52</v>
      </c>
      <c r="F111" s="71" t="s">
        <v>53</v>
      </c>
      <c r="G111" s="55">
        <f t="shared" ref="G111" si="36">H111+I111</f>
        <v>-2100000</v>
      </c>
      <c r="H111" s="55">
        <v>0</v>
      </c>
      <c r="I111" s="55">
        <v>-2100000</v>
      </c>
      <c r="J111" s="55">
        <v>-2100000</v>
      </c>
    </row>
    <row r="112" spans="1:10" s="14" customFormat="1" ht="30" x14ac:dyDescent="0.2">
      <c r="A112" s="49" t="s">
        <v>159</v>
      </c>
      <c r="B112" s="49" t="s">
        <v>99</v>
      </c>
      <c r="C112" s="49" t="s">
        <v>100</v>
      </c>
      <c r="D112" s="50" t="s">
        <v>101</v>
      </c>
      <c r="E112" s="51" t="s">
        <v>102</v>
      </c>
      <c r="F112" s="71" t="s">
        <v>103</v>
      </c>
      <c r="G112" s="55">
        <f>H112+I112</f>
        <v>50000</v>
      </c>
      <c r="H112" s="55">
        <v>0</v>
      </c>
      <c r="I112" s="55">
        <v>50000</v>
      </c>
      <c r="J112" s="57">
        <v>0</v>
      </c>
    </row>
    <row r="113" spans="1:10" s="14" customFormat="1" ht="31.5" x14ac:dyDescent="0.2">
      <c r="A113" s="45" t="s">
        <v>85</v>
      </c>
      <c r="B113" s="45"/>
      <c r="C113" s="45"/>
      <c r="D113" s="46" t="s">
        <v>89</v>
      </c>
      <c r="E113" s="38"/>
      <c r="F113" s="38"/>
      <c r="G113" s="53">
        <f>H113+I113</f>
        <v>50000</v>
      </c>
      <c r="H113" s="62">
        <f>H117+H118+H115+H116</f>
        <v>0</v>
      </c>
      <c r="I113" s="62">
        <f t="shared" ref="I113:J113" si="37">I117+I118+I115+I116</f>
        <v>50000</v>
      </c>
      <c r="J113" s="62">
        <f t="shared" si="37"/>
        <v>0</v>
      </c>
    </row>
    <row r="114" spans="1:10" s="14" customFormat="1" ht="31.5" x14ac:dyDescent="0.2">
      <c r="A114" s="45" t="s">
        <v>86</v>
      </c>
      <c r="B114" s="45"/>
      <c r="C114" s="45"/>
      <c r="D114" s="48" t="s">
        <v>89</v>
      </c>
      <c r="E114" s="38"/>
      <c r="F114" s="38"/>
      <c r="G114" s="38"/>
      <c r="H114" s="38"/>
      <c r="I114" s="38"/>
      <c r="J114" s="39"/>
    </row>
    <row r="115" spans="1:10" s="14" customFormat="1" ht="105" x14ac:dyDescent="0.2">
      <c r="A115" s="49" t="s">
        <v>87</v>
      </c>
      <c r="B115" s="49" t="s">
        <v>58</v>
      </c>
      <c r="C115" s="49" t="s">
        <v>59</v>
      </c>
      <c r="D115" s="50" t="s">
        <v>60</v>
      </c>
      <c r="E115" s="51" t="s">
        <v>223</v>
      </c>
      <c r="F115" s="71" t="s">
        <v>226</v>
      </c>
      <c r="G115" s="55">
        <f>H115+I115</f>
        <v>600000</v>
      </c>
      <c r="H115" s="55">
        <v>0</v>
      </c>
      <c r="I115" s="55">
        <v>600000</v>
      </c>
      <c r="J115" s="57">
        <v>600000</v>
      </c>
    </row>
    <row r="116" spans="1:10" s="14" customFormat="1" ht="60" x14ac:dyDescent="0.2">
      <c r="A116" s="49" t="s">
        <v>87</v>
      </c>
      <c r="B116" s="49" t="s">
        <v>58</v>
      </c>
      <c r="C116" s="49" t="s">
        <v>59</v>
      </c>
      <c r="D116" s="50" t="s">
        <v>60</v>
      </c>
      <c r="E116" s="51" t="s">
        <v>239</v>
      </c>
      <c r="F116" s="71" t="s">
        <v>240</v>
      </c>
      <c r="G116" s="55">
        <f>H116+I116</f>
        <v>1000000</v>
      </c>
      <c r="H116" s="55">
        <v>0</v>
      </c>
      <c r="I116" s="55">
        <v>1000000</v>
      </c>
      <c r="J116" s="57">
        <v>1000000</v>
      </c>
    </row>
    <row r="117" spans="1:10" s="14" customFormat="1" ht="60" x14ac:dyDescent="0.2">
      <c r="A117" s="49" t="s">
        <v>88</v>
      </c>
      <c r="B117" s="49" t="s">
        <v>62</v>
      </c>
      <c r="C117" s="49" t="s">
        <v>63</v>
      </c>
      <c r="D117" s="50" t="s">
        <v>64</v>
      </c>
      <c r="E117" s="51" t="s">
        <v>52</v>
      </c>
      <c r="F117" s="71" t="s">
        <v>53</v>
      </c>
      <c r="G117" s="55">
        <f t="shared" ref="G117" si="38">H117+I117</f>
        <v>-1600000</v>
      </c>
      <c r="H117" s="55">
        <v>0</v>
      </c>
      <c r="I117" s="55">
        <v>-1600000</v>
      </c>
      <c r="J117" s="55">
        <v>-1600000</v>
      </c>
    </row>
    <row r="118" spans="1:10" s="14" customFormat="1" ht="30" x14ac:dyDescent="0.2">
      <c r="A118" s="49" t="s">
        <v>160</v>
      </c>
      <c r="B118" s="49" t="s">
        <v>99</v>
      </c>
      <c r="C118" s="49" t="s">
        <v>100</v>
      </c>
      <c r="D118" s="50" t="s">
        <v>101</v>
      </c>
      <c r="E118" s="51" t="s">
        <v>102</v>
      </c>
      <c r="F118" s="71" t="s">
        <v>103</v>
      </c>
      <c r="G118" s="55">
        <f>H118+I118</f>
        <v>50000</v>
      </c>
      <c r="H118" s="55">
        <v>0</v>
      </c>
      <c r="I118" s="55">
        <v>50000</v>
      </c>
      <c r="J118" s="57">
        <v>0</v>
      </c>
    </row>
    <row r="119" spans="1:10" s="14" customFormat="1" ht="31.5" x14ac:dyDescent="0.2">
      <c r="A119" s="45" t="s">
        <v>90</v>
      </c>
      <c r="B119" s="45"/>
      <c r="C119" s="45"/>
      <c r="D119" s="46" t="s">
        <v>94</v>
      </c>
      <c r="E119" s="38"/>
      <c r="F119" s="38"/>
      <c r="G119" s="53">
        <f>H119+I119</f>
        <v>50000</v>
      </c>
      <c r="H119" s="62">
        <f>H123+H124+H121+H122</f>
        <v>0</v>
      </c>
      <c r="I119" s="62">
        <f t="shared" ref="I119:J119" si="39">I123+I124+I121+I122</f>
        <v>50000</v>
      </c>
      <c r="J119" s="62">
        <f t="shared" si="39"/>
        <v>0</v>
      </c>
    </row>
    <row r="120" spans="1:10" s="14" customFormat="1" ht="31.5" x14ac:dyDescent="0.2">
      <c r="A120" s="45" t="s">
        <v>91</v>
      </c>
      <c r="B120" s="45"/>
      <c r="C120" s="45"/>
      <c r="D120" s="48" t="s">
        <v>94</v>
      </c>
      <c r="E120" s="38"/>
      <c r="F120" s="38"/>
      <c r="G120" s="38"/>
      <c r="H120" s="38"/>
      <c r="I120" s="38"/>
      <c r="J120" s="39"/>
    </row>
    <row r="121" spans="1:10" s="14" customFormat="1" ht="105" x14ac:dyDescent="0.2">
      <c r="A121" s="49" t="s">
        <v>92</v>
      </c>
      <c r="B121" s="49" t="s">
        <v>58</v>
      </c>
      <c r="C121" s="49" t="s">
        <v>59</v>
      </c>
      <c r="D121" s="50" t="s">
        <v>60</v>
      </c>
      <c r="E121" s="51" t="s">
        <v>223</v>
      </c>
      <c r="F121" s="71" t="s">
        <v>226</v>
      </c>
      <c r="G121" s="55">
        <f>H121+I121</f>
        <v>600000</v>
      </c>
      <c r="H121" s="55">
        <v>0</v>
      </c>
      <c r="I121" s="55">
        <v>600000</v>
      </c>
      <c r="J121" s="57">
        <v>600000</v>
      </c>
    </row>
    <row r="122" spans="1:10" s="14" customFormat="1" ht="60" x14ac:dyDescent="0.2">
      <c r="A122" s="49" t="s">
        <v>92</v>
      </c>
      <c r="B122" s="49" t="s">
        <v>58</v>
      </c>
      <c r="C122" s="49" t="s">
        <v>59</v>
      </c>
      <c r="D122" s="50" t="s">
        <v>60</v>
      </c>
      <c r="E122" s="51" t="s">
        <v>239</v>
      </c>
      <c r="F122" s="71" t="s">
        <v>240</v>
      </c>
      <c r="G122" s="55">
        <f>H122+I122</f>
        <v>300000</v>
      </c>
      <c r="H122" s="55">
        <v>0</v>
      </c>
      <c r="I122" s="55">
        <v>300000</v>
      </c>
      <c r="J122" s="57">
        <v>300000</v>
      </c>
    </row>
    <row r="123" spans="1:10" s="14" customFormat="1" ht="60" x14ac:dyDescent="0.2">
      <c r="A123" s="49" t="s">
        <v>93</v>
      </c>
      <c r="B123" s="49" t="s">
        <v>62</v>
      </c>
      <c r="C123" s="49" t="s">
        <v>63</v>
      </c>
      <c r="D123" s="50" t="s">
        <v>64</v>
      </c>
      <c r="E123" s="51" t="s">
        <v>52</v>
      </c>
      <c r="F123" s="71" t="s">
        <v>53</v>
      </c>
      <c r="G123" s="55">
        <f t="shared" ref="G123" si="40">H123+I123</f>
        <v>-900000</v>
      </c>
      <c r="H123" s="55">
        <v>0</v>
      </c>
      <c r="I123" s="55">
        <v>-900000</v>
      </c>
      <c r="J123" s="55">
        <v>-900000</v>
      </c>
    </row>
    <row r="124" spans="1:10" s="14" customFormat="1" ht="30" x14ac:dyDescent="0.2">
      <c r="A124" s="49" t="s">
        <v>161</v>
      </c>
      <c r="B124" s="49" t="s">
        <v>99</v>
      </c>
      <c r="C124" s="49" t="s">
        <v>100</v>
      </c>
      <c r="D124" s="50" t="s">
        <v>101</v>
      </c>
      <c r="E124" s="51" t="s">
        <v>102</v>
      </c>
      <c r="F124" s="71" t="s">
        <v>103</v>
      </c>
      <c r="G124" s="55">
        <f>H124+I124</f>
        <v>50000</v>
      </c>
      <c r="H124" s="55">
        <v>0</v>
      </c>
      <c r="I124" s="55">
        <v>50000</v>
      </c>
      <c r="J124" s="57">
        <v>0</v>
      </c>
    </row>
    <row r="125" spans="1:10" s="14" customFormat="1" ht="31.5" x14ac:dyDescent="0.2">
      <c r="A125" s="45" t="s">
        <v>162</v>
      </c>
      <c r="B125" s="49"/>
      <c r="C125" s="49"/>
      <c r="D125" s="46" t="s">
        <v>163</v>
      </c>
      <c r="E125" s="50"/>
      <c r="F125" s="71"/>
      <c r="G125" s="62">
        <f>H125+I125</f>
        <v>4750000</v>
      </c>
      <c r="H125" s="62">
        <f>H128+H127</f>
        <v>2650000</v>
      </c>
      <c r="I125" s="62">
        <f t="shared" ref="I125:J125" si="41">I128+I127</f>
        <v>2100000</v>
      </c>
      <c r="J125" s="62">
        <f t="shared" si="41"/>
        <v>0</v>
      </c>
    </row>
    <row r="126" spans="1:10" s="14" customFormat="1" ht="31.5" x14ac:dyDescent="0.2">
      <c r="A126" s="45" t="s">
        <v>164</v>
      </c>
      <c r="B126" s="49"/>
      <c r="C126" s="49"/>
      <c r="D126" s="48" t="s">
        <v>163</v>
      </c>
      <c r="E126" s="50"/>
      <c r="F126" s="71"/>
      <c r="G126" s="57"/>
      <c r="H126" s="57"/>
      <c r="I126" s="57"/>
      <c r="J126" s="57"/>
    </row>
    <row r="127" spans="1:10" s="14" customFormat="1" ht="30" x14ac:dyDescent="0.2">
      <c r="A127" s="49" t="s">
        <v>165</v>
      </c>
      <c r="B127" s="49" t="s">
        <v>99</v>
      </c>
      <c r="C127" s="49" t="s">
        <v>100</v>
      </c>
      <c r="D127" s="50" t="s">
        <v>101</v>
      </c>
      <c r="E127" s="51" t="s">
        <v>102</v>
      </c>
      <c r="F127" s="71" t="s">
        <v>103</v>
      </c>
      <c r="G127" s="55">
        <f>H127+I127</f>
        <v>2100000</v>
      </c>
      <c r="H127" s="55">
        <v>0</v>
      </c>
      <c r="I127" s="55">
        <v>2100000</v>
      </c>
      <c r="J127" s="57">
        <v>0</v>
      </c>
    </row>
    <row r="128" spans="1:10" s="14" customFormat="1" ht="45" x14ac:dyDescent="0.2">
      <c r="A128" s="49" t="s">
        <v>166</v>
      </c>
      <c r="B128" s="49" t="s">
        <v>146</v>
      </c>
      <c r="C128" s="49" t="s">
        <v>125</v>
      </c>
      <c r="D128" s="50" t="s">
        <v>147</v>
      </c>
      <c r="E128" s="50" t="s">
        <v>167</v>
      </c>
      <c r="F128" s="71" t="s">
        <v>168</v>
      </c>
      <c r="G128" s="57">
        <f t="shared" ref="G128" si="42">H128+I128</f>
        <v>2650000</v>
      </c>
      <c r="H128" s="57">
        <v>2650000</v>
      </c>
      <c r="I128" s="57">
        <v>0</v>
      </c>
      <c r="J128" s="57">
        <v>0</v>
      </c>
    </row>
    <row r="129" spans="1:28" ht="19.5" customHeight="1" x14ac:dyDescent="0.2">
      <c r="A129" s="45" t="s">
        <v>23</v>
      </c>
      <c r="B129" s="45" t="s">
        <v>23</v>
      </c>
      <c r="C129" s="45" t="s">
        <v>23</v>
      </c>
      <c r="D129" s="70" t="s">
        <v>24</v>
      </c>
      <c r="E129" s="46" t="s">
        <v>23</v>
      </c>
      <c r="F129" s="46" t="s">
        <v>23</v>
      </c>
      <c r="G129" s="52">
        <f>H129+I129</f>
        <v>623046293.62</v>
      </c>
      <c r="H129" s="53">
        <f>H18+H28+H41+H49+H52+H56+H61+H72+H75+H78+H84+H87+H95+H101+H107+H113+H119+H125+H64+H36+H32+H22+H14</f>
        <v>14079042</v>
      </c>
      <c r="I129" s="52">
        <f t="shared" ref="I129:J129" si="43">I18+I28+I41+I49+I52+I56+I61+I72+I75+I78+I84+I87+I95+I101+I107+I113+I119+I125+I64+I36+I32+I22+I14</f>
        <v>608967251.62</v>
      </c>
      <c r="J129" s="52">
        <f t="shared" si="43"/>
        <v>78439997.270000011</v>
      </c>
    </row>
    <row r="130" spans="1:28" ht="21" customHeight="1" x14ac:dyDescent="0.25">
      <c r="H130" s="6"/>
      <c r="I130" s="13"/>
      <c r="L130" s="3"/>
      <c r="M130" s="16"/>
    </row>
    <row r="131" spans="1:28" s="3" customFormat="1" ht="18.75" x14ac:dyDescent="0.25">
      <c r="A131" s="20" t="s">
        <v>20</v>
      </c>
      <c r="B131" s="20"/>
      <c r="C131" s="17"/>
      <c r="D131" s="17"/>
      <c r="E131" s="21"/>
      <c r="F131" s="22"/>
      <c r="G131" s="23" t="s">
        <v>21</v>
      </c>
      <c r="H131" s="40"/>
      <c r="J131" s="41"/>
      <c r="L131" s="4"/>
      <c r="P131" s="8"/>
      <c r="Q131" s="9"/>
      <c r="R131" s="12"/>
      <c r="S131" s="10"/>
      <c r="T131" s="10"/>
      <c r="U131" s="10"/>
      <c r="V131" s="10"/>
      <c r="W131" s="10"/>
      <c r="X131" s="11"/>
      <c r="Y131" s="11"/>
      <c r="Z131" s="11"/>
      <c r="AA131" s="11"/>
      <c r="AB131" s="11"/>
    </row>
    <row r="132" spans="1:28" s="17" customFormat="1" ht="25.5" customHeight="1" x14ac:dyDescent="0.25">
      <c r="A132" s="24"/>
      <c r="G132" s="25"/>
      <c r="H132" s="42"/>
      <c r="I132" s="42"/>
      <c r="J132" s="43"/>
      <c r="M132" s="18"/>
    </row>
    <row r="133" spans="1:28" s="17" customFormat="1" ht="18.75" x14ac:dyDescent="0.25">
      <c r="A133" s="17" t="s">
        <v>14</v>
      </c>
      <c r="G133" s="23"/>
      <c r="H133" s="44"/>
      <c r="I133" s="44"/>
      <c r="J133" s="43"/>
      <c r="M133" s="18"/>
    </row>
    <row r="134" spans="1:28" s="17" customFormat="1" ht="23.45" customHeight="1" x14ac:dyDescent="0.25">
      <c r="A134" s="17" t="s">
        <v>222</v>
      </c>
      <c r="G134" s="23" t="s">
        <v>16</v>
      </c>
      <c r="H134" s="44"/>
      <c r="I134" s="44"/>
      <c r="J134" s="43"/>
      <c r="M134" s="18"/>
    </row>
    <row r="135" spans="1:28" s="17" customFormat="1" ht="18.75" customHeight="1" x14ac:dyDescent="0.25">
      <c r="G135" s="23"/>
      <c r="H135" s="44"/>
      <c r="I135" s="44"/>
      <c r="J135" s="43"/>
      <c r="M135" s="18"/>
    </row>
    <row r="136" spans="1:28" s="17" customFormat="1" ht="18.75" x14ac:dyDescent="0.25">
      <c r="A136" s="26" t="s">
        <v>25</v>
      </c>
      <c r="B136" s="26"/>
      <c r="C136" s="26"/>
      <c r="D136" s="26"/>
      <c r="G136" s="24"/>
      <c r="J136" s="21"/>
      <c r="M136" s="18"/>
    </row>
    <row r="137" spans="1:28" s="17" customFormat="1" ht="18.75" x14ac:dyDescent="0.25">
      <c r="A137" s="21" t="s">
        <v>26</v>
      </c>
      <c r="B137" s="21"/>
      <c r="C137" s="21"/>
      <c r="G137" s="23" t="s">
        <v>15</v>
      </c>
      <c r="H137" s="21"/>
      <c r="I137" s="21"/>
      <c r="M137" s="18"/>
    </row>
    <row r="138" spans="1:28" s="3" customFormat="1" ht="19.5" customHeight="1" x14ac:dyDescent="0.25">
      <c r="E138" s="2"/>
      <c r="M138" s="16"/>
    </row>
    <row r="139" spans="1:28" s="3" customFormat="1" ht="18.75" x14ac:dyDescent="0.25">
      <c r="A139" s="20" t="s">
        <v>256</v>
      </c>
      <c r="E139" s="2"/>
      <c r="G139" s="19"/>
      <c r="J139" s="19"/>
      <c r="L139" s="1"/>
      <c r="M139" s="7"/>
    </row>
    <row r="140" spans="1:28" ht="18" x14ac:dyDescent="0.25">
      <c r="A140" s="3"/>
      <c r="G140" s="5"/>
      <c r="H140" s="6"/>
    </row>
    <row r="141" spans="1:28" x14ac:dyDescent="0.2">
      <c r="G141" s="5"/>
    </row>
    <row r="142" spans="1:28" x14ac:dyDescent="0.2">
      <c r="H142" s="13"/>
      <c r="I142" s="13"/>
    </row>
    <row r="144" spans="1:28" x14ac:dyDescent="0.2">
      <c r="H144" s="15"/>
    </row>
    <row r="145" spans="3:9" x14ac:dyDescent="0.2">
      <c r="H145" s="13"/>
    </row>
    <row r="146" spans="3:9" x14ac:dyDescent="0.2">
      <c r="C146" s="1" t="s">
        <v>3</v>
      </c>
      <c r="H146" s="13"/>
    </row>
    <row r="148" spans="3:9" x14ac:dyDescent="0.2">
      <c r="I148" s="13"/>
    </row>
  </sheetData>
  <mergeCells count="16">
    <mergeCell ref="A9:C9"/>
    <mergeCell ref="G3:J3"/>
    <mergeCell ref="G4:J4"/>
    <mergeCell ref="A6:J6"/>
    <mergeCell ref="A8:C8"/>
    <mergeCell ref="G1:J1"/>
    <mergeCell ref="G2:J2"/>
    <mergeCell ref="G11:G12"/>
    <mergeCell ref="H11:H12"/>
    <mergeCell ref="I11:J11"/>
    <mergeCell ref="F11:F12"/>
    <mergeCell ref="A11:A12"/>
    <mergeCell ref="B11:B12"/>
    <mergeCell ref="C11:C12"/>
    <mergeCell ref="D11:D12"/>
    <mergeCell ref="E11:E12"/>
  </mergeCells>
  <phoneticPr fontId="2" type="noConversion"/>
  <printOptions horizontalCentered="1"/>
  <pageMargins left="0.39370078740157483" right="0.39370078740157483" top="0.98425196850393704" bottom="0.39370078740157483" header="0.51181102362204722" footer="0.39370078740157483"/>
  <pageSetup paperSize="9" scale="49" firstPageNumber="12" orientation="landscape" useFirstPageNumber="1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EC7708-DB02-406E-9528-289F73A0D2C0}">
  <ds:schemaRefs>
    <ds:schemaRef ds:uri="http://purl.org/dc/elements/1.1/"/>
    <ds:schemaRef ds:uri="http://purl.org/dc/dcmitype/"/>
    <ds:schemaRef ds:uri="acedc1b3-a6a6-4744-bb8f-c9b717f8a9c9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5</vt:lpstr>
      <vt:lpstr>'Додаток 5'!Заголовки_для_друку</vt:lpstr>
      <vt:lpstr>'Додаток 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2026-03-03T08:14:04Z</cp:lastPrinted>
  <dcterms:created xsi:type="dcterms:W3CDTF">2014-01-17T10:52:16Z</dcterms:created>
  <dcterms:modified xsi:type="dcterms:W3CDTF">2026-03-03T08:14:14Z</dcterms:modified>
</cp:coreProperties>
</file>