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Проєкти ухвал - 8 скликання\Д-т фінансової політики\Зміни до бюджету - 939\Після сесії\"/>
    </mc:Choice>
  </mc:AlternateContent>
  <bookViews>
    <workbookView xWindow="0" yWindow="0" windowWidth="28800" windowHeight="12330" tabRatio="744"/>
  </bookViews>
  <sheets>
    <sheet name="Додаток 7 " sheetId="8" r:id="rId1"/>
  </sheets>
  <definedNames>
    <definedName name="_xlnm._FilterDatabase" localSheetId="0" hidden="1">'Додаток 7 '!$A$1:$S$296</definedName>
    <definedName name="_xlnm.Print_Titles" localSheetId="0">'Додаток 7 '!$15:$15</definedName>
    <definedName name="_xlnm.Print_Area" localSheetId="0">'Додаток 7 '!$A$1:$N$289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8" l="1"/>
  <c r="J240" i="8"/>
  <c r="J31" i="8"/>
  <c r="L124" i="8"/>
  <c r="N124" i="8"/>
  <c r="H124" i="8"/>
  <c r="I165" i="8"/>
  <c r="I164" i="8"/>
  <c r="M55" i="8"/>
  <c r="K41" i="8" l="1"/>
  <c r="L41" i="8"/>
  <c r="N41" i="8"/>
  <c r="H41" i="8"/>
  <c r="I89" i="8"/>
  <c r="I90" i="8"/>
  <c r="I91" i="8"/>
  <c r="I92" i="8"/>
  <c r="I93" i="8"/>
  <c r="J243" i="8"/>
  <c r="I163" i="8" l="1"/>
  <c r="I243" i="8" l="1"/>
  <c r="I276" i="8"/>
  <c r="N275" i="8"/>
  <c r="M275" i="8"/>
  <c r="L275" i="8"/>
  <c r="K275" i="8"/>
  <c r="J275" i="8"/>
  <c r="I275" i="8"/>
  <c r="H275" i="8"/>
  <c r="I274" i="8"/>
  <c r="I273" i="8" s="1"/>
  <c r="N273" i="8"/>
  <c r="M273" i="8"/>
  <c r="L273" i="8"/>
  <c r="K273" i="8"/>
  <c r="J273" i="8"/>
  <c r="H273" i="8"/>
  <c r="J272" i="8"/>
  <c r="I272" i="8" s="1"/>
  <c r="I268" i="8" s="1"/>
  <c r="N268" i="8"/>
  <c r="M268" i="8"/>
  <c r="L268" i="8"/>
  <c r="K268" i="8"/>
  <c r="H268" i="8"/>
  <c r="N266" i="8"/>
  <c r="M266" i="8"/>
  <c r="L266" i="8"/>
  <c r="K266" i="8"/>
  <c r="J266" i="8"/>
  <c r="I266" i="8"/>
  <c r="H266" i="8"/>
  <c r="I265" i="8"/>
  <c r="J264" i="8"/>
  <c r="J255" i="8" s="1"/>
  <c r="I264" i="8"/>
  <c r="I261" i="8"/>
  <c r="I258" i="8"/>
  <c r="I257" i="8"/>
  <c r="N255" i="8"/>
  <c r="M255" i="8"/>
  <c r="L255" i="8"/>
  <c r="K255" i="8"/>
  <c r="H255" i="8"/>
  <c r="I254" i="8"/>
  <c r="I253" i="8"/>
  <c r="I252" i="8"/>
  <c r="I251" i="8"/>
  <c r="I250" i="8"/>
  <c r="I249" i="8"/>
  <c r="I248" i="8"/>
  <c r="I247" i="8"/>
  <c r="I246" i="8"/>
  <c r="I245" i="8"/>
  <c r="I244" i="8"/>
  <c r="I242" i="8"/>
  <c r="I241" i="8"/>
  <c r="I240" i="8"/>
  <c r="J239" i="8"/>
  <c r="I239" i="8" s="1"/>
  <c r="N238" i="8"/>
  <c r="M238" i="8"/>
  <c r="L238" i="8"/>
  <c r="K238" i="8"/>
  <c r="J238" i="8"/>
  <c r="H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J220" i="8"/>
  <c r="I220" i="8" s="1"/>
  <c r="I219" i="8"/>
  <c r="J218" i="8"/>
  <c r="I218" i="8" s="1"/>
  <c r="J217" i="8"/>
  <c r="I217" i="8" s="1"/>
  <c r="I216" i="8"/>
  <c r="J215" i="8"/>
  <c r="I215" i="8" s="1"/>
  <c r="J214" i="8"/>
  <c r="I214" i="8" s="1"/>
  <c r="I213" i="8"/>
  <c r="I212" i="8"/>
  <c r="J211" i="8"/>
  <c r="I211" i="8" s="1"/>
  <c r="J210" i="8"/>
  <c r="I210" i="8" s="1"/>
  <c r="I209" i="8"/>
  <c r="I208" i="8"/>
  <c r="I207" i="8"/>
  <c r="J206" i="8"/>
  <c r="I206" i="8" s="1"/>
  <c r="J205" i="8"/>
  <c r="I205" i="8" s="1"/>
  <c r="I204" i="8"/>
  <c r="J203" i="8"/>
  <c r="I203" i="8" s="1"/>
  <c r="I202" i="8"/>
  <c r="I201" i="8"/>
  <c r="I200" i="8"/>
  <c r="J199" i="8"/>
  <c r="I199" i="8" s="1"/>
  <c r="I198" i="8"/>
  <c r="I197" i="8"/>
  <c r="I196" i="8"/>
  <c r="J195" i="8"/>
  <c r="I195" i="8" s="1"/>
  <c r="I194" i="8"/>
  <c r="I193" i="8"/>
  <c r="I192" i="8"/>
  <c r="I191" i="8"/>
  <c r="I190" i="8"/>
  <c r="J189" i="8"/>
  <c r="I189" i="8" s="1"/>
  <c r="I188" i="8"/>
  <c r="I187" i="8"/>
  <c r="I186" i="8"/>
  <c r="I185" i="8"/>
  <c r="I184" i="8"/>
  <c r="J183" i="8"/>
  <c r="I183" i="8" s="1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K168" i="8"/>
  <c r="K166" i="8" s="1"/>
  <c r="N166" i="8"/>
  <c r="M166" i="8"/>
  <c r="L166" i="8"/>
  <c r="H166" i="8"/>
  <c r="I162" i="8"/>
  <c r="I161" i="8"/>
  <c r="I160" i="8"/>
  <c r="J159" i="8"/>
  <c r="I159" i="8" s="1"/>
  <c r="I158" i="8"/>
  <c r="I157" i="8"/>
  <c r="I156" i="8"/>
  <c r="I155" i="8"/>
  <c r="J154" i="8"/>
  <c r="I154" i="8" s="1"/>
  <c r="K153" i="8"/>
  <c r="K124" i="8" s="1"/>
  <c r="I152" i="8"/>
  <c r="I151" i="8"/>
  <c r="I150" i="8"/>
  <c r="I149" i="8"/>
  <c r="I148" i="8"/>
  <c r="I147" i="8"/>
  <c r="I146" i="8"/>
  <c r="I145" i="8"/>
  <c r="I144" i="8"/>
  <c r="I143" i="8"/>
  <c r="J142" i="8"/>
  <c r="I142" i="8" s="1"/>
  <c r="I141" i="8"/>
  <c r="I140" i="8"/>
  <c r="I139" i="8"/>
  <c r="I138" i="8"/>
  <c r="J137" i="8"/>
  <c r="I137" i="8" s="1"/>
  <c r="I136" i="8"/>
  <c r="I135" i="8"/>
  <c r="J134" i="8"/>
  <c r="I133" i="8"/>
  <c r="I132" i="8"/>
  <c r="I131" i="8"/>
  <c r="I130" i="8"/>
  <c r="I129" i="8"/>
  <c r="I128" i="8"/>
  <c r="M127" i="8"/>
  <c r="I127" i="8" s="1"/>
  <c r="M126" i="8"/>
  <c r="I125" i="8"/>
  <c r="I123" i="8"/>
  <c r="I122" i="8"/>
  <c r="I121" i="8"/>
  <c r="I120" i="8"/>
  <c r="J119" i="8"/>
  <c r="I119" i="8" s="1"/>
  <c r="J118" i="8"/>
  <c r="I118" i="8" s="1"/>
  <c r="J116" i="8"/>
  <c r="I116" i="8" s="1"/>
  <c r="J115" i="8"/>
  <c r="I115" i="8" s="1"/>
  <c r="J114" i="8"/>
  <c r="I114" i="8" s="1"/>
  <c r="J112" i="8"/>
  <c r="I112" i="8" s="1"/>
  <c r="J109" i="8"/>
  <c r="I109" i="8" s="1"/>
  <c r="J102" i="8"/>
  <c r="I102" i="8" s="1"/>
  <c r="N99" i="8"/>
  <c r="M99" i="8"/>
  <c r="L99" i="8"/>
  <c r="K99" i="8"/>
  <c r="H99" i="8"/>
  <c r="J98" i="8"/>
  <c r="J94" i="8" s="1"/>
  <c r="I97" i="8"/>
  <c r="I96" i="8"/>
  <c r="I95" i="8"/>
  <c r="N94" i="8"/>
  <c r="M94" i="8"/>
  <c r="L94" i="8"/>
  <c r="K94" i="8"/>
  <c r="H94" i="8"/>
  <c r="I88" i="8"/>
  <c r="I87" i="8"/>
  <c r="I86" i="8"/>
  <c r="I85" i="8"/>
  <c r="I84" i="8"/>
  <c r="J83" i="8"/>
  <c r="I83" i="8" s="1"/>
  <c r="I82" i="8"/>
  <c r="I81" i="8"/>
  <c r="I80" i="8"/>
  <c r="I79" i="8"/>
  <c r="I78" i="8"/>
  <c r="I77" i="8"/>
  <c r="J76" i="8"/>
  <c r="I76" i="8" s="1"/>
  <c r="I75" i="8"/>
  <c r="I74" i="8"/>
  <c r="J73" i="8"/>
  <c r="I73" i="8" s="1"/>
  <c r="I72" i="8"/>
  <c r="I71" i="8"/>
  <c r="I70" i="8"/>
  <c r="I69" i="8"/>
  <c r="I68" i="8"/>
  <c r="I67" i="8"/>
  <c r="I66" i="8"/>
  <c r="I65" i="8"/>
  <c r="I64" i="8"/>
  <c r="I63" i="8"/>
  <c r="I62" i="8"/>
  <c r="J61" i="8"/>
  <c r="I61" i="8" s="1"/>
  <c r="I60" i="8"/>
  <c r="I59" i="8"/>
  <c r="I58" i="8"/>
  <c r="I57" i="8"/>
  <c r="J56" i="8"/>
  <c r="I56" i="8" s="1"/>
  <c r="I55" i="8"/>
  <c r="I54" i="8"/>
  <c r="I53" i="8"/>
  <c r="I52" i="8"/>
  <c r="I51" i="8"/>
  <c r="J50" i="8"/>
  <c r="I49" i="8"/>
  <c r="I48" i="8"/>
  <c r="I47" i="8"/>
  <c r="M46" i="8"/>
  <c r="I46" i="8" s="1"/>
  <c r="I45" i="8"/>
  <c r="M44" i="8"/>
  <c r="I43" i="8"/>
  <c r="I42" i="8"/>
  <c r="I40" i="8"/>
  <c r="I39" i="8"/>
  <c r="I38" i="8"/>
  <c r="I37" i="8"/>
  <c r="I36" i="8"/>
  <c r="I35" i="8"/>
  <c r="J34" i="8"/>
  <c r="I34" i="8" s="1"/>
  <c r="M33" i="8"/>
  <c r="I33" i="8" s="1"/>
  <c r="I32" i="8"/>
  <c r="I31" i="8"/>
  <c r="I30" i="8"/>
  <c r="I29" i="8"/>
  <c r="J28" i="8"/>
  <c r="I28" i="8" s="1"/>
  <c r="I27" i="8"/>
  <c r="I26" i="8"/>
  <c r="I25" i="8"/>
  <c r="I24" i="8"/>
  <c r="I23" i="8"/>
  <c r="I22" i="8"/>
  <c r="M21" i="8"/>
  <c r="I21" i="8" s="1"/>
  <c r="I20" i="8"/>
  <c r="I19" i="8"/>
  <c r="I18" i="8"/>
  <c r="I17" i="8"/>
  <c r="N16" i="8"/>
  <c r="L16" i="8"/>
  <c r="K16" i="8"/>
  <c r="H16" i="8"/>
  <c r="M124" i="8" l="1"/>
  <c r="I134" i="8"/>
  <c r="J124" i="8"/>
  <c r="I44" i="8"/>
  <c r="M41" i="8"/>
  <c r="I50" i="8"/>
  <c r="J41" i="8"/>
  <c r="I98" i="8"/>
  <c r="I94" i="8" s="1"/>
  <c r="J16" i="8"/>
  <c r="M16" i="8"/>
  <c r="I167" i="8"/>
  <c r="I166" i="8" s="1"/>
  <c r="N277" i="8"/>
  <c r="J99" i="8"/>
  <c r="I255" i="8"/>
  <c r="J268" i="8"/>
  <c r="I153" i="8"/>
  <c r="K277" i="8"/>
  <c r="I99" i="8"/>
  <c r="I126" i="8"/>
  <c r="L277" i="8"/>
  <c r="I238" i="8"/>
  <c r="I16" i="8"/>
  <c r="J166" i="8"/>
  <c r="I41" i="8" l="1"/>
  <c r="I124" i="8"/>
  <c r="I277" i="8" s="1"/>
  <c r="M277" i="8"/>
  <c r="J277" i="8"/>
</calcChain>
</file>

<file path=xl/sharedStrings.xml><?xml version="1.0" encoding="utf-8"?>
<sst xmlns="http://schemas.openxmlformats.org/spreadsheetml/2006/main" count="1634" uniqueCount="889">
  <si>
    <t>(код бюджету)</t>
  </si>
  <si>
    <t xml:space="preserve">        Візи:</t>
  </si>
  <si>
    <t>Ліліана РИМАР</t>
  </si>
  <si>
    <t>Вікторія ДОВЖИК</t>
  </si>
  <si>
    <t>коштів місцевого бюджету</t>
  </si>
  <si>
    <t>міжбюджетних трансфертів з державного бюджету</t>
  </si>
  <si>
    <t xml:space="preserve">міжбюджетних трансфертів з інших місцевих бюджетів </t>
  </si>
  <si>
    <t>місцевих запозичень</t>
  </si>
  <si>
    <t>інших джерел</t>
  </si>
  <si>
    <t>№ 
з/п</t>
  </si>
  <si>
    <t>Найменування галузі (сектору) 
для публічного інвестування/ 
публічного інвестиційного проєкту/ 
програми публічних інвестицій</t>
  </si>
  <si>
    <t>Унікальний ідентифікатор проєкту / 
програми</t>
  </si>
  <si>
    <t>Код Програмної класифікації видатків 
та кредитування місцевого бюджету</t>
  </si>
  <si>
    <t>Найменування бюджетної програми згідно 
з Типовою програмною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</si>
  <si>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
відповідального виконавця</t>
  </si>
  <si>
    <t>Період реалізації публічного інвестиційного проєкту/ програми публічних інвестицій (рік початку і завершення)</t>
  </si>
  <si>
    <t>Загальна вартість публічного інвестиційного проєкту/ програми публічних інвестицій</t>
  </si>
  <si>
    <t>у тому числі за рахунок: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</si>
  <si>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</si>
  <si>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Обсяг бюджетних коштів, спрямованих 
на реалізацію публічного інвестиційного проєкту/ програми публічних інвестицій у 2026 році</t>
  </si>
  <si>
    <t>Транспорт</t>
  </si>
  <si>
    <t>241025-B848BD85</t>
  </si>
  <si>
    <t>201125-5A504DD3</t>
  </si>
  <si>
    <t>271025-35A63FD3</t>
  </si>
  <si>
    <t>201125-60D3595C</t>
  </si>
  <si>
    <t>131125-D74F98C9</t>
  </si>
  <si>
    <t>131125-8BA200FB</t>
  </si>
  <si>
    <t>201125-59987D1B</t>
  </si>
  <si>
    <t>271025-E3880E7B</t>
  </si>
  <si>
    <t>031225-A6B1CB29</t>
  </si>
  <si>
    <t>051125-4AE8201E</t>
  </si>
  <si>
    <t>Муніципальна інфраструктура та послуги</t>
  </si>
  <si>
    <t>071125-A9648973</t>
  </si>
  <si>
    <t>271125-EB792031</t>
  </si>
  <si>
    <t>201025-CA8AEB21</t>
  </si>
  <si>
    <t>301025-3FD5B24C</t>
  </si>
  <si>
    <t>271125-77233896</t>
  </si>
  <si>
    <t>131125-7300578D</t>
  </si>
  <si>
    <t>Освіта і наука</t>
  </si>
  <si>
    <t>141125-A83BC77B</t>
  </si>
  <si>
    <t>241025-02B19029</t>
  </si>
  <si>
    <t>091025-F666B565</t>
  </si>
  <si>
    <t>061125-1D61FD6A</t>
  </si>
  <si>
    <t>061125-F09398DE</t>
  </si>
  <si>
    <t>261125-7B64FC04</t>
  </si>
  <si>
    <t>Охорона здоров’я</t>
  </si>
  <si>
    <t>061125-0D7DE5C4</t>
  </si>
  <si>
    <t>211125-63C5FCE4</t>
  </si>
  <si>
    <t>231125-A546A14C</t>
  </si>
  <si>
    <t>241125-E37EEADE</t>
  </si>
  <si>
    <t>221125-CFDE3592</t>
  </si>
  <si>
    <t>241125-C002D95B</t>
  </si>
  <si>
    <t>241125-B83C0151</t>
  </si>
  <si>
    <t>221125-149ACD72</t>
  </si>
  <si>
    <t>101025-2C74F8FF</t>
  </si>
  <si>
    <t>241125-22B9C417</t>
  </si>
  <si>
    <t>291125-5500E6A0</t>
  </si>
  <si>
    <t>291125-E5314A16</t>
  </si>
  <si>
    <t>251125-DFC24DEE</t>
  </si>
  <si>
    <t>Соціальна сфера</t>
  </si>
  <si>
    <t>011225-F66D0AA4</t>
  </si>
  <si>
    <t>1.1</t>
  </si>
  <si>
    <t>1.2</t>
  </si>
  <si>
    <t>4.2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</si>
  <si>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</si>
  <si>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</si>
  <si>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</si>
  <si>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</si>
  <si>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</si>
  <si>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</si>
  <si>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</si>
  <si>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</si>
  <si>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</si>
  <si>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</si>
  <si>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</si>
  <si>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</si>
  <si>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</si>
  <si>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</si>
  <si>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</si>
  <si>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</si>
  <si>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</si>
  <si>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</si>
  <si>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</si>
  <si>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</si>
  <si>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3.4</t>
  </si>
  <si>
    <t>4</t>
  </si>
  <si>
    <t>4.1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</si>
  <si>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</si>
  <si>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</si>
  <si>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</si>
  <si>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</si>
  <si>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</si>
  <si>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</si>
  <si>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</si>
  <si>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</si>
  <si>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</si>
  <si>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</si>
  <si>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5</t>
  </si>
  <si>
    <t>5.1</t>
  </si>
  <si>
    <t>Капітальний ремонт тролейбусної лінії на вул. Стрийській (від вул. І. Франка до вул. Наукової) у м. Львові</t>
  </si>
  <si>
    <t>Реконструкція вул. Гетьмана І. Мазепи</t>
  </si>
  <si>
    <t>Капітальний ремонт вул. Личаківської (від вул. Букової до межі міста)</t>
  </si>
  <si>
    <t>Будівництво шляхопроводу на перехресті вулиць Т. Шевченка – о. Омеляна Ковча</t>
  </si>
  <si>
    <t>Капітальний ремонт кабельних ліній напругою 600 В постійного струму (фідери) від тягової підстанції № 6 до пл. Митної та вул. Личаківської у м. Львові</t>
  </si>
  <si>
    <t>Будівництво механіко-біологічного комплексу перевантаження та переробки твердих побутових відходів на вул. Пластовій, 13</t>
  </si>
  <si>
    <t>БУДІВНИЦТВО БІОГАЗОВОЇ СТАНЦІЇ З КОМБІНОВАНИМ ВИРОБНИЦТВОМ ЕЛЕКТРИЧНОЇ Й ТЕПЛОВОЇ ЕНЕРГІЇ У М.ЛЬВІВ, УКРАЇНА (коригування)</t>
  </si>
  <si>
    <t>Реконструкція котельні на вул. Широкій, 79а в м. Львові</t>
  </si>
  <si>
    <t>Реконструкція по об'єкту: "Заміна каналізаційного колектора у парку "Скнилівський", м. Львів" (коригування)</t>
  </si>
  <si>
    <t>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вул. Зеленій,9 у м. Львові</t>
  </si>
  <si>
    <t>Капітальний ремонт приміщень КУ "Простір можливостей святого Антонія" по вул. Б.Хмельницького,33</t>
  </si>
  <si>
    <t>Реконструкція з добудовою гімназії "Провесінь" ЛМР на вул. Тракт Глинянський, 151-Б</t>
  </si>
  <si>
    <t>Реконструкція з розширенням існуючої загальноосвітньої середньої школи № 41 по вул. Макаренка, 19 в смт. Брюховичі (коригування)</t>
  </si>
  <si>
    <t>Ремонтно-реставраційні роботи харчоблоку ЛСЗШ східних мов та східних бойових мистецтв "Будокан" з поглибленим вивченням іноземних мов на вул. В. Шухевича, 2</t>
  </si>
  <si>
    <t>Проведення невідкладних аварійно-відновлювальних робіт з виведення з аварійного стану окремих конструкційних елементів будівлі Львівської української гуманітарної гімназії ім. О. Степанів на вул. Олени Степанівни, 13</t>
  </si>
  <si>
    <t>Капітальний ремонт спортивного майданчика ліцею "Гроно" Львівської міської ради на вул. Вигоди, 27</t>
  </si>
  <si>
    <t>Капітальний ремонт фасаду (термомодернізація) будівлі головного корпусу КНП "1 територіальне медичне об’єднання м. Львова" на вул. І. Миколайчука, 9 у м. Львові</t>
  </si>
  <si>
    <t>Реконструкція приміщень ізоляційно-діагностичного корпусу Комунального некомерційного підприємства "Міська дитяча клінічна лікарня м. Львова" на вул. Пилипа Орлика, 4. (Коригування 2)</t>
  </si>
  <si>
    <t>Капітальний ремонт приміщень під облаштування кабінету магнітно-резонансної томографії в КНП "1 територіальне медичне об'єднання" на вул. Пилипа Орлика, 4</t>
  </si>
  <si>
    <t>Реалізація проєкту "Будівництво (реконструкція) центру психічного здоров'я у Львові" на об'єкті "Реконструкція будівель літ. А-2 (лікувальний корпус) та літ. Б (гараж) із забезпеченням елементами доступності для маломобільних груп населення під Центр ментального здоров'я КНП "1 територіальне медичне об'єднання м. Львова" на вул. Замарстинівській, 83 у м. Львові.</t>
  </si>
  <si>
    <t>Капітальний ремонт із утепленням фасаду будівлі КНП "1 територіальне медичне об'єднання м. Львова" на вул. В. Навроцького, 23 у м. Львові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</si>
  <si>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</si>
  <si>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</si>
  <si>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</si>
  <si>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0712170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</si>
  <si>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</si>
  <si>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</si>
  <si>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2020-2028</t>
  </si>
  <si>
    <t>2017-2029</t>
  </si>
  <si>
    <t>2019-2026</t>
  </si>
  <si>
    <t>2020-2026</t>
  </si>
  <si>
    <t>2018-2026</t>
  </si>
  <si>
    <t>2020-2029</t>
  </si>
  <si>
    <t xml:space="preserve">Капітальний ремонт установи дитячо-юнацьких та молодіжних клубів Шевченківського району Львівської міської територіальної громади (вул.Шевченка,366) </t>
  </si>
  <si>
    <t>161225-8A018930</t>
  </si>
  <si>
    <t>грн.</t>
  </si>
  <si>
    <t>2025-2026</t>
  </si>
  <si>
    <t>2026-2028</t>
  </si>
  <si>
    <t>2024-2026</t>
  </si>
  <si>
    <t>2017-2026</t>
  </si>
  <si>
    <t>2016-2026</t>
  </si>
  <si>
    <t>2023-2026</t>
  </si>
  <si>
    <t>2021-2026</t>
  </si>
  <si>
    <t>2025-2027</t>
  </si>
  <si>
    <t>2024-2028</t>
  </si>
  <si>
    <t>Енергетика</t>
  </si>
  <si>
    <t>Житло</t>
  </si>
  <si>
    <t>Культура та інформація</t>
  </si>
  <si>
    <t>Публічні послуги і повʼязана з ними цифровізація</t>
  </si>
  <si>
    <t>Департамент гуманітарної політики Львівської міської ради</t>
  </si>
  <si>
    <t>Департамент економічного розвитку Львівської міської ради</t>
  </si>
  <si>
    <t>Офіс спорту Львівської міської ради</t>
  </si>
  <si>
    <t>Департамент освіти та культури Львівської міської ради</t>
  </si>
  <si>
    <t>Управління освітньої інфраструктури департаменту освіти та культури Львівської міської ради</t>
  </si>
  <si>
    <t>Управління охорони здоров'я департаменту гуманітарної політики Львівської міської ради</t>
  </si>
  <si>
    <t>Департамент житлового господарства та інфраструктури Львівської міської ради</t>
  </si>
  <si>
    <t>Департамент міської мобільності та вуличної інфраструктури Львівської міської ради</t>
  </si>
  <si>
    <t>Закупівля низькопідлогових автобусів довжиною 12 метрів за кредитні кошти ЄІБ</t>
  </si>
  <si>
    <t>011225-B88D0A4C</t>
  </si>
  <si>
    <t>Реконструкція благоустрою території з облаштуванням велосипедно-пішохідної доріжки, як складової міської системи реабілітаційного доступу до об’єктів UNBROKEN (від вул. Віри, Надії, Любові до мобільної протезної майстерні Національного реабілітаційного центру НЕЗЛАМНІ (UNBROKEN) на вул. І. Миколайчука) у м. Львові</t>
  </si>
  <si>
    <t>211025-4B892B33</t>
  </si>
  <si>
    <t>Капітальний ремонт дороги на вул. Старознесенській від вул. Балкова до вул. Заклинських у м. Львові</t>
  </si>
  <si>
    <t>Реконструкція вул. Пластової (від вул. Бескидської до земельної ділянки з кадастровим номером 4623683800:03:000:0067)</t>
  </si>
  <si>
    <t>Реконструкція вул. Залізничної (від вул. Городоцької до будинку № 19)</t>
  </si>
  <si>
    <t>Капітальний ремонт та облаштування велосипедної та пішохідної інфраструктури на території парку ім. Папи Івана Павла ІІ у м. Львові</t>
  </si>
  <si>
    <t>Капітальний ремонт зовнішнього освітлення пішохідних переходів</t>
  </si>
  <si>
    <t>041125-B410B3F8</t>
  </si>
  <si>
    <t>071125-7ACEE300</t>
  </si>
  <si>
    <t>131125-AEF7469E</t>
  </si>
  <si>
    <t>131125-BD9A7D58</t>
  </si>
  <si>
    <t>151025-C4AADC42</t>
  </si>
  <si>
    <t>161025-8145CE8C</t>
  </si>
  <si>
    <t>201125-C4187BA2</t>
  </si>
  <si>
    <t>261125-5C18FBB7</t>
  </si>
  <si>
    <t>281025-2D2E3086</t>
  </si>
  <si>
    <t>Реконструкція котельні на вул. С. Петлюри, 4а в м. Львові (ІІ черга)</t>
  </si>
  <si>
    <t>Реконструкція елементів благоустрою поля поховань ветеранів війни №34-В на Голосківському кладовищі у м. Львові</t>
  </si>
  <si>
    <t>Реконструкція систем теплозабезпечення групи будинків Шевченківського району м. Львова з впровадженням індивідуальних теплових пунктів (84 шт.)</t>
  </si>
  <si>
    <t>Модернізація теплопостачання Львова із заміною окремих ділянок зношених теплових мереж</t>
  </si>
  <si>
    <t>Капітальний ремонт приміщень адміністративної будівлі на вул. Князя Мстислава Удатного, 7 у м. Львові із застосуванням енергозберігаючих технологій та облаштування інклюзивного санвузла</t>
  </si>
  <si>
    <t>Відновлення, модернізація та розвиток систем зовнішнього освітлення населених пунктів</t>
  </si>
  <si>
    <t>Влаштування терапевтичних садів у парку-пам’ятці садово-паркового мистецтва місцевого значення “Залізна Вода“</t>
  </si>
  <si>
    <t>Модернізація  ліфтового обладнання для осіб з інвалідністю та інших маломобільних груп населення у Львівській міській територіальній громаді</t>
  </si>
  <si>
    <t>Реконструкція системи теплопостачання середньої загальноосвітньої школи №67 із застосуванням альтернативних видів палива та влаштування спортивних об'єктів на вул. Сяйво, 18 у м. Львові</t>
  </si>
  <si>
    <t>Створення безбар'єрних маршрутів у населених пунктах</t>
  </si>
  <si>
    <t>Реконструкція та будівництво магістральних водогонів</t>
  </si>
  <si>
    <t>Реконструкція та будівництво каналізаційних колекторів</t>
  </si>
  <si>
    <t>Капітальний ремонт парку-пам'ятки садово-паркового мистецтва місцевого значення "Личаківський парк" (коригування)</t>
  </si>
  <si>
    <t>011225-661D5082</t>
  </si>
  <si>
    <t>011225-A9D975DE</t>
  </si>
  <si>
    <t>031125-6F892C4C</t>
  </si>
  <si>
    <t>061125-D0DE9071</t>
  </si>
  <si>
    <t>091125-2606FA7C</t>
  </si>
  <si>
    <t>201125-D042367F</t>
  </si>
  <si>
    <t>211125-8781A112</t>
  </si>
  <si>
    <t>241125-1972CDEB</t>
  </si>
  <si>
    <t>241125-1A72F865</t>
  </si>
  <si>
    <t>241125-88CFC380</t>
  </si>
  <si>
    <t>251125-3512C0A5</t>
  </si>
  <si>
    <t>261125-68BB6443</t>
  </si>
  <si>
    <t>271125-B242B2A1</t>
  </si>
  <si>
    <t>291125-B3A6947F</t>
  </si>
  <si>
    <t>291125-D8146A3C</t>
  </si>
  <si>
    <t>301025-29F27463</t>
  </si>
  <si>
    <t>311025-2718BFC6</t>
  </si>
  <si>
    <t>Будівництво трансформаторних підстанцій 1,2 мВт 20/04 та мереж електропостачання до зблокованих споруд зі збірно-розбірних конструкцій у районі вул. І. Миколайчука у м. Львові.</t>
  </si>
  <si>
    <t>Виготовлення проєкту на будівництво електричних мереж зовнішнього електрозабезпечення електроустановок для муніципальних індустріальних парків "Сигнівка", "Рясне"</t>
  </si>
  <si>
    <t>Впровадження заходів з відновлювальних джерел енергії на муніципальних об'єктах</t>
  </si>
  <si>
    <t>061125-D461B0BB</t>
  </si>
  <si>
    <t>211025-B34E93E1</t>
  </si>
  <si>
    <t>211125-64D3CAA2</t>
  </si>
  <si>
    <t>281025-91519FC6</t>
  </si>
  <si>
    <t>Проведення невідкладних аварійно-відновлювальних робіт з виведення з аварійного стану окремих конструкційних елементів житлового будинку № 16 на вул. Митрополита Андрея у місті Львові, пошкодженого внаслідок влучань безпілотними літальними апаратами зі сторони країни-агресора російської федерації 12.07.2025</t>
  </si>
  <si>
    <t>Капітальний ремонт входу з облаштуванням пандуса житлового будинку на вул. Кримській, 28 у м. Львові</t>
  </si>
  <si>
    <t>Капітальний ремонт індивідуальних балконів, балконів загального користування житлових будинків Личаківського району м. Львова</t>
  </si>
  <si>
    <t>Капітальний ремонт балконів в житлових будинках Франківського району Львова</t>
  </si>
  <si>
    <t>Ремонт та облаштування приміщень фонду захисних споруд цивільного захисту комунальної власності Львівської міської територіальної громади</t>
  </si>
  <si>
    <t>Проведення першочергових невідкладних аварійно-відновлювальних робіт з виведення із аварійного стану окремих конструкційних елементів житлового будинку №35 на вулиці Петра  Дорошенка у місті Львові</t>
  </si>
  <si>
    <t>Капітальний ремонт індивідуальних балконів на території Сихівського району</t>
  </si>
  <si>
    <t>Відновлення будівель житлового фонду, пошкоджених внаслідок збройної агресії російської федерації</t>
  </si>
  <si>
    <t>Капітальний ремонт житлових будинків</t>
  </si>
  <si>
    <t>061125-2576FBD1</t>
  </si>
  <si>
    <t>071125-BCA0E0C0</t>
  </si>
  <si>
    <t>191125-00E994C5</t>
  </si>
  <si>
    <t>191125-5B47C23F</t>
  </si>
  <si>
    <t>241125-42CE2699</t>
  </si>
  <si>
    <t>241125-5E7A41E8</t>
  </si>
  <si>
    <t>261125-34E08ADF</t>
  </si>
  <si>
    <t>261125-60612C0F</t>
  </si>
  <si>
    <t>271025-A73BE64C</t>
  </si>
  <si>
    <t>291025-137B7178</t>
  </si>
  <si>
    <t>301025-930E86D3</t>
  </si>
  <si>
    <t>311025-83D3E3A2</t>
  </si>
  <si>
    <t>Реконструкція ліцею "Оріяна" Львівської міської ради на вул. Чукаріна, 3 у м. Львові</t>
  </si>
  <si>
    <t>Капітальний ремонт харчоблоку СЗШ І-ІІІ ст. №74 у смт. Рудно на вул. І. Огієнка,9. (коригування)</t>
  </si>
  <si>
    <t>Капітальний ремонт харчоблоків закладів загальної середньої освіти м. Львова</t>
  </si>
  <si>
    <t>Капітальний ремонт басейну ліцею ім. І. Пулюя на вул. І. Пулюя, 16 у м. Львові</t>
  </si>
  <si>
    <t>Проведення невідкладних аварійно-відновлювальних робіт з виведення з аварійного стану окремих конструкційних елементів будівлі середньої загальноосвітньої школи № 9 на вул.Коперника,40 у місті Львові</t>
  </si>
  <si>
    <t>Капітальний ремонт першого поверху будівлі А4-1 Львівського фізико-математичного ліцею-інтернату при Львівському національному університеті імені Івана Франка на вул. Караджича, 29</t>
  </si>
  <si>
    <t>Капітальний ремонт харчоблоку у ліцеї ""Сихівський"" на вул. Г. Хоткевича, 48</t>
  </si>
  <si>
    <t>Капітальний ремонт спортивного майданчика СЗШ №77 на вул. Виговського, 7-а у м. Львові. Коригування</t>
  </si>
  <si>
    <t>Ремонтно-реставраційні роботи даху ЛСЗШ східних мов та східних бойових мистецтв "Будокан" з поглибленим вивченням іноземних мов на вул. В. Шухевича, 2 у м. Львові</t>
  </si>
  <si>
    <t>191125-E2D9ABBE</t>
  </si>
  <si>
    <t>201125-E31EAEBE</t>
  </si>
  <si>
    <t>211125-A10F6FAB</t>
  </si>
  <si>
    <t>221025-7A3E5637</t>
  </si>
  <si>
    <t>221125-2231EB49</t>
  </si>
  <si>
    <t>241125-B6969502</t>
  </si>
  <si>
    <t>251125-83F286CB</t>
  </si>
  <si>
    <t>251125-CE0C42A7</t>
  </si>
  <si>
    <t>261125-5681BA00</t>
  </si>
  <si>
    <t>261125-C516C558</t>
  </si>
  <si>
    <t>261125-EA08EDE4</t>
  </si>
  <si>
    <t>291025-956207D5</t>
  </si>
  <si>
    <t>Реконструкція комплексу будівель та споруд для створення відділення паліативної допомоги за адресою вул. Мушака, 54 у м. Львові</t>
  </si>
  <si>
    <t>Капітальний ремонт приміщень МТП №1 і корпусу блоку "В" із розширенням доступності для маломобільних груп населення у КНП "5 МКП м. Львова" м. Львів, вул. Виговського, 32.</t>
  </si>
  <si>
    <t>Реконструкція системи електромереж КНП “1 Територіальне медичне об'єднання м. Львова ” шляхом встановлення сонячної електростанції на даху будівлі корпусу мікрохірургії ока за адресою: м. Львів, вул. Навроцького, 23.</t>
  </si>
  <si>
    <t>Капітальний ремонт частини приміщень будівлі Г-3 харчоблоку КНП "1 територіальне медичне об'єднання м. Львова" на вул. Пилипа Орлика, 4 у м. Львові. (Коригування)</t>
  </si>
  <si>
    <t>Реконструкція будівель КНП "1 територіальне медичне об'єднання м. Львова" з благоустроєм території на вул. В. Івасюка, 74 в смт. Брюховичі під реабілітаційний центр.</t>
  </si>
  <si>
    <t>Капітальний ремонт частини приміщень з блоком гіпербаричної оксигенації на першому поверсі третього блоку головного корпусу будівлі КНП "1 територіальне медичне об’єднання м. Львова" на вул. Пилипа Орлика,4</t>
  </si>
  <si>
    <t>Реконструкція з добудовою фойє до будівлі КНП "1 територіальне медичне об'єднання" на вул. Пилипа Орлика, 4 у м. Львові. Коригування</t>
  </si>
  <si>
    <t>Капітальний ремонт підвальних приміщень будівлі літ. Б-3 з облаштуванням споруди подвійного призначення із захисними властивостями протирадіаційного укриття в КНП "1 територіальне медичне об’єднання м. Львова" на вул. Пилипа Орлика, 4</t>
  </si>
  <si>
    <t>Капітальний ремонт системи вентиляції та водопостачання захисної споруди цивільного захисту (сховища № 48252) в КНП "1 територіальне медичне об’єднання м. Львова" на вул. І. Миколайчука, 9</t>
  </si>
  <si>
    <t>031125-19BCCD5E</t>
  </si>
  <si>
    <t>051125-6DF4529F</t>
  </si>
  <si>
    <t>101125-3AE2ADD1</t>
  </si>
  <si>
    <t>101125-8AC068B8</t>
  </si>
  <si>
    <t>101125-8F1EBB67</t>
  </si>
  <si>
    <t>131125-239E76D5</t>
  </si>
  <si>
    <t>141125-767F9598</t>
  </si>
  <si>
    <t>141125-F19DDF26</t>
  </si>
  <si>
    <t>151125-8A84F0AB</t>
  </si>
  <si>
    <t>161125-627FF652</t>
  </si>
  <si>
    <t>201125-78FE3E5E</t>
  </si>
  <si>
    <t>211125-2026EBEA</t>
  </si>
  <si>
    <t>211125-3251F934</t>
  </si>
  <si>
    <t>211125-6D5F633D</t>
  </si>
  <si>
    <t>211125-BBC57D14</t>
  </si>
  <si>
    <t>221125-63354BD1</t>
  </si>
  <si>
    <t>221125-7C383EDD</t>
  </si>
  <si>
    <t>221125-C344B8BD</t>
  </si>
  <si>
    <t>231125-0871A9A5</t>
  </si>
  <si>
    <t>231125-12460A69</t>
  </si>
  <si>
    <t>231125-5B067FF2</t>
  </si>
  <si>
    <t>231125-F4E890CB</t>
  </si>
  <si>
    <t>241125-205500E2</t>
  </si>
  <si>
    <t>241125-54FA69B9</t>
  </si>
  <si>
    <t>241125-97CB151C</t>
  </si>
  <si>
    <t>241125-9A58D8E0</t>
  </si>
  <si>
    <t>241125-AE66D6E5</t>
  </si>
  <si>
    <t>241125-B9224E45</t>
  </si>
  <si>
    <t>241125-BF988EAB</t>
  </si>
  <si>
    <t>241125-E72D4C9B</t>
  </si>
  <si>
    <t>251125-190B219B</t>
  </si>
  <si>
    <t>251125-300457E2</t>
  </si>
  <si>
    <t>251125-AFC4C987</t>
  </si>
  <si>
    <t>251125-C0E34E92</t>
  </si>
  <si>
    <t>251125-EE3AFC8C</t>
  </si>
  <si>
    <t>251125-F3062AA6</t>
  </si>
  <si>
    <t>261125-3BACACBB</t>
  </si>
  <si>
    <t>271025-8563FE68</t>
  </si>
  <si>
    <t>Реставрація фасадів житлового будинку-пам'ятки архітектури місцевого значення на просп. Свободи, 24 у м. Львові, охоронний № 5272-Лв</t>
  </si>
  <si>
    <t>Програма співфінансування виконання реставрації, ремонту (реставраційного) балконів житлових будинків – пам’яток культурної спадщини на території Львівської міської територіальної громади у 2023-2025 роках</t>
  </si>
  <si>
    <t>Капітальний ремонт бібліотеки-філії № 43 Львівської муніципальної бібліотеки  на вул. Стрийській, 79 у м. Львові (коригування)</t>
  </si>
  <si>
    <t>Нове будівництво Личаківського військового меморіалу з облаштуванням існуючих поховань за адресою: м. Львів, вул. І. Мечникова (кадастровий номер 4610137200:04:002:0002)</t>
  </si>
  <si>
    <t>Проведення ремонтно-реставраційних робіт, реставрація об'єктів культурної спадщини, у тому числі з метою подолання наслідків збройної агресії російської федерації</t>
  </si>
  <si>
    <t>Реставраційно - ремонтні роботи протипожежної системи Львівського академічного драматичного театру імені Лесі Українки у м. Львові (на вул. Городоцькій, 36. Коригування)</t>
  </si>
  <si>
    <t>031225-8EE4D832</t>
  </si>
  <si>
    <t>131025-DD1D0DCB</t>
  </si>
  <si>
    <t>141025-FB049EB8</t>
  </si>
  <si>
    <t>181025-78492C96</t>
  </si>
  <si>
    <t>181125-375D69B1</t>
  </si>
  <si>
    <t>201025-7DE63045</t>
  </si>
  <si>
    <t>201025-C87884E9</t>
  </si>
  <si>
    <t>211025-8E14CA3B</t>
  </si>
  <si>
    <t>241025-EDDF543D</t>
  </si>
  <si>
    <t>251125-C92E8769</t>
  </si>
  <si>
    <t>281025-E69221A9</t>
  </si>
  <si>
    <t>291025-41F88E4D</t>
  </si>
  <si>
    <t>291025-F1594DD2</t>
  </si>
  <si>
    <t>Реставрація з відновленням дверних прорізів на місці існуючих вікон та консервація історичних розписів в нежитлових приміщеннях 1-го поверху під інд. "1-1"-"1-7" будинку-пам'ятки архітектури національного значення на вул. Вірменській, 21 (вул.  Друкарська, 6), ох. № 1255 в м. Львові</t>
  </si>
  <si>
    <t>Капітальний ремонт приміщень з облаштуванням укриття за адресою м. Львів, вул. Ф. Ліста, 5</t>
  </si>
  <si>
    <t>031125-51C7965A</t>
  </si>
  <si>
    <t>251125-7DE96928</t>
  </si>
  <si>
    <t>251125-F3F79044</t>
  </si>
  <si>
    <t>271025-4F02D03D</t>
  </si>
  <si>
    <t>291025-FE4FAD29</t>
  </si>
  <si>
    <t>031125-7A5503E0</t>
  </si>
  <si>
    <t>261125-E2411874</t>
  </si>
  <si>
    <t>271125-75DF1D76</t>
  </si>
  <si>
    <t>311025-40519FF9</t>
  </si>
  <si>
    <t>2711300</t>
  </si>
  <si>
    <t>Офіс агломерації та розвитку громад Львівської міської ради</t>
  </si>
  <si>
    <t>Галицька районна адміністрація Львівської міської ради</t>
  </si>
  <si>
    <t>Шевченківська районна адміністрація Львівської міської ради</t>
  </si>
  <si>
    <t>Личаківська районна адміністрація Львівської міської ради</t>
  </si>
  <si>
    <t>Франківська районна адміністрація Львівської міської ради</t>
  </si>
  <si>
    <t>Сихівська районна адміністрація Львівської міської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</si>
  <si>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</si>
  <si>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Управління соціального захисту департаменту гуманітарної політики Львівської міської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</si>
  <si>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</si>
  <si>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0817330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</si>
  <si>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</si>
  <si>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Офіс молодіжної столиці Європи Львівської міської ради</t>
  </si>
  <si>
    <t>2514083</t>
  </si>
  <si>
    <t>4414083</t>
  </si>
  <si>
    <t>1814083</t>
  </si>
  <si>
    <t>1014083</t>
  </si>
  <si>
    <t>1214083</t>
  </si>
  <si>
    <t>Офіс охорони культурної спадщини Львівської міської ради</t>
  </si>
  <si>
    <t>Управління культури  департаменту освіти та культури Львівської міської ради</t>
  </si>
  <si>
    <t>10</t>
  </si>
  <si>
    <t>10.1</t>
  </si>
  <si>
    <t>10.2</t>
  </si>
  <si>
    <t>10.3</t>
  </si>
  <si>
    <t>9</t>
  </si>
  <si>
    <t>9.1</t>
  </si>
  <si>
    <t>8</t>
  </si>
  <si>
    <t>8.1</t>
  </si>
  <si>
    <t>8.2</t>
  </si>
  <si>
    <t>8.3</t>
  </si>
  <si>
    <t>8.4</t>
  </si>
  <si>
    <t>8.5</t>
  </si>
  <si>
    <t>8.6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</si>
  <si>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</si>
  <si>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</si>
  <si>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</si>
  <si>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</si>
  <si>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</si>
  <si>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</si>
  <si>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</si>
  <si>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</si>
  <si>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</si>
  <si>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</si>
  <si>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</si>
  <si>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</si>
  <si>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</si>
  <si>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</si>
  <si>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</si>
  <si>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</si>
  <si>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</si>
  <si>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</si>
  <si>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</si>
  <si>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</si>
  <si>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</si>
  <si>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</si>
  <si>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</si>
  <si>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</si>
  <si>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</si>
  <si>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</si>
  <si>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</si>
  <si>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</si>
  <si>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</si>
  <si>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</si>
  <si>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5.10</t>
  </si>
  <si>
    <t>6</t>
  </si>
  <si>
    <t>5.2</t>
  </si>
  <si>
    <t>5.3</t>
  </si>
  <si>
    <t>5.4</t>
  </si>
  <si>
    <t>5.5</t>
  </si>
  <si>
    <t>5.6</t>
  </si>
  <si>
    <t>5.7</t>
  </si>
  <si>
    <t>5.8</t>
  </si>
  <si>
    <t>5.9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</si>
  <si>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</si>
  <si>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</si>
  <si>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</si>
  <si>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</si>
  <si>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</si>
  <si>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</si>
  <si>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</si>
  <si>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</si>
  <si>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</si>
  <si>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</si>
  <si>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</si>
  <si>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</si>
  <si>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</si>
  <si>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</si>
  <si>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</si>
  <si>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</si>
  <si>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</si>
  <si>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</si>
  <si>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</si>
  <si>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</si>
  <si>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</si>
  <si>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</si>
  <si>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</si>
  <si>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</si>
  <si>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</si>
  <si>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</si>
  <si>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</si>
  <si>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</si>
  <si>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</si>
  <si>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</si>
  <si>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</si>
  <si>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</si>
  <si>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</si>
  <si>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</si>
  <si>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</si>
  <si>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</si>
  <si>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</si>
  <si>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</si>
  <si>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</si>
  <si>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</si>
  <si>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</si>
  <si>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</si>
  <si>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</si>
  <si>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</si>
  <si>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</si>
  <si>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</si>
  <si>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</si>
  <si>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</si>
  <si>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</si>
  <si>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</si>
  <si>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</si>
  <si>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</si>
  <si>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</si>
  <si>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</si>
  <si>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</si>
  <si>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</si>
  <si>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</si>
  <si>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</si>
  <si>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</si>
  <si>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</si>
  <si>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</si>
  <si>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</si>
  <si>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</si>
  <si>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</si>
  <si>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</si>
  <si>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</si>
  <si>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</si>
  <si>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</si>
  <si>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</si>
  <si>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</si>
  <si>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</si>
  <si>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</si>
  <si>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</si>
  <si>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</si>
  <si>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2026-2027</t>
  </si>
  <si>
    <t>Залізнична районна адміністрація Львівської міської ради</t>
  </si>
  <si>
    <t>Капітальний ремонт балконів в житлових будинках на території Залізничного району</t>
  </si>
  <si>
    <t>Будівництво спортивного майданчика за адресою вул. І. Величковського, 16-18" у м. Львові</t>
  </si>
  <si>
    <t>3211300</t>
  </si>
  <si>
    <t>0814083</t>
  </si>
  <si>
    <t>Капітальний ремонт дороги по вул. Яловець у м. Львові</t>
  </si>
  <si>
    <t>291025-5922B555</t>
  </si>
  <si>
    <t>1.21</t>
  </si>
  <si>
    <t>Капітальний ремонт вулиці Польова (на ділянці від буд.№59 на вул. Польовій до вул. Пластова) у м. Львові</t>
  </si>
  <si>
    <t>1.22</t>
  </si>
  <si>
    <t>011125-EFFFC479</t>
  </si>
  <si>
    <t>Реновація дитячих майданчиків у Галицькому районі міста Львова, а саме капітальний ремонт дитячо-спортивного майданчика на вул. П. Куліша, дитячого майданчика на вул. Татарській і дитячого майданчика на вул. Рутковича, 2</t>
  </si>
  <si>
    <t>101025-C93010E6</t>
  </si>
  <si>
    <t>031125-42DB3AAB</t>
  </si>
  <si>
    <t>Капітальний ремонт дитячих майданчиків</t>
  </si>
  <si>
    <t>Модернізація дитячих майданчиків на території Франківського району міста Львова</t>
  </si>
  <si>
    <t>Капітальний ремонт та оновлення дитячих майданчиків на території Шевченківського району м. Львова</t>
  </si>
  <si>
    <t>171125-D13E1178</t>
  </si>
  <si>
    <t>271025-FB8EF6AA</t>
  </si>
  <si>
    <t>Реконструкція нежитлових приміщень з влаштуванням входу на місці віконного отвору та засобів безперешкодного доступу осіб з інвалідністю та інших маломобільних груп у будинку № 38 на вул. Шевченка у с. Гряда.</t>
  </si>
  <si>
    <t>080126-18F52A42</t>
  </si>
  <si>
    <t>Капітальний ремонт скверу на вул. Чернігівській – вул. Пекарській поруч з Військово-медичним клінічним центром Західного регіону та Центром Медичної Реабілітації мережі “UNBROKEN“, із організацією заїздів та створенням нових пішохідних зв’язків з метою формування безбар’єрного середовища у м. Львові</t>
  </si>
  <si>
    <t>141025-1E61314A</t>
  </si>
  <si>
    <t>Облаштування пандусів для забезпечення інклюзивної адаптації житлових будинків Галицького району міста Львова</t>
  </si>
  <si>
    <t>041125-A7D16B10</t>
  </si>
  <si>
    <t>Капітальний ремонт ліфтів в житлових будинках в Залізничному районі</t>
  </si>
  <si>
    <t>031125-1E1F7BAB</t>
  </si>
  <si>
    <t>Облаштування пандусів в житлових будинках в Залізничному районі</t>
  </si>
  <si>
    <t>031125-8BE1DEF1</t>
  </si>
  <si>
    <t>021125-13378460</t>
  </si>
  <si>
    <t>Капітальний ремонт з влаштуванням пандусів в житлових будинків на території Сихівського району</t>
  </si>
  <si>
    <t>211025-5AF7411A</t>
  </si>
  <si>
    <t>241125-7FA51422</t>
  </si>
  <si>
    <t>Капітальний ремонт входів з влаштуванням пандусів  в житлових  будинках</t>
  </si>
  <si>
    <t>021125-0EB53F32</t>
  </si>
  <si>
    <t>201125-6679A308</t>
  </si>
  <si>
    <t>Капітальний ремонт приміщень Комунальної установи "Простір можливостей святого Антонія" по вул. Окуневського, 1</t>
  </si>
  <si>
    <t>231125-DDC45AE3</t>
  </si>
  <si>
    <t>Капітальний ремонт приміщення комунальної установи "Простір можливостей святого Антонія" по вул. Пасічна, 75.</t>
  </si>
  <si>
    <t>111125-C9C95F42</t>
  </si>
  <si>
    <t>241125-148CC87A</t>
  </si>
  <si>
    <t>130126-48712C70</t>
  </si>
  <si>
    <t>Капітальний ремонт басейну у СЗШ №72 на вул. Зубрівській, 1</t>
  </si>
  <si>
    <t>130126-773EDC42</t>
  </si>
  <si>
    <t>Капітальний ремонт ДНЗ №111 на вул. Виговського, 1а у м. Львові</t>
  </si>
  <si>
    <t>120126-BA382224</t>
  </si>
  <si>
    <t>Капітальний ремонт стадіону СЗШ № 98 на вул. К. Трильовського, 12</t>
  </si>
  <si>
    <t>031125-020507E9</t>
  </si>
  <si>
    <t>Департамент природних ресурсів та будівництва Львівської міської ради</t>
  </si>
  <si>
    <t>Управління екології та природних ресурсів департаменту природних ресурсів та будівництва Львівської міської ради</t>
  </si>
  <si>
    <t>Придбання ангіографа для ВП "Лікарня Святого Пантелеймона"</t>
  </si>
  <si>
    <t>130126-06469F81</t>
  </si>
  <si>
    <t>171025-2420F120</t>
  </si>
  <si>
    <t>Капітальний ремонт Народного дому Білогорща</t>
  </si>
  <si>
    <t>201025-46E286AC</t>
  </si>
  <si>
    <t>7.14</t>
  </si>
  <si>
    <t>7.15</t>
  </si>
  <si>
    <t>Ремонт приміщень для покращення житлових умов дітей-сиріт, розташованих на території Галицького району міста Львова, з метою забезпечення належних та гідних житлових умов</t>
  </si>
  <si>
    <t>Покращення житлових умов дітей-сиріт, дітей, позбавлених батьківського піклування</t>
  </si>
  <si>
    <t>031125-7A3CDDFD</t>
  </si>
  <si>
    <t>031125-71A143BC</t>
  </si>
  <si>
    <t>231025-BFED9F0E</t>
  </si>
  <si>
    <t>4117330</t>
  </si>
  <si>
    <t>8.7</t>
  </si>
  <si>
    <t>8.9</t>
  </si>
  <si>
    <t>8.10</t>
  </si>
  <si>
    <t>10.4</t>
  </si>
  <si>
    <t>Капітальний ремонт спортивних майданчиків Львівської територіальної громади</t>
  </si>
  <si>
    <t>311025-415F59AA</t>
  </si>
  <si>
    <t>2025-2028</t>
  </si>
  <si>
    <t>2022-2026</t>
  </si>
  <si>
    <t>2024-2027</t>
  </si>
  <si>
    <t>2019-2027</t>
  </si>
  <si>
    <t>2015-2027</t>
  </si>
  <si>
    <t>2023-2027</t>
  </si>
  <si>
    <t>2017-2028</t>
  </si>
  <si>
    <t>2.28</t>
  </si>
  <si>
    <t>2.29</t>
  </si>
  <si>
    <t>2.30</t>
  </si>
  <si>
    <t>2.31</t>
  </si>
  <si>
    <t>2.32</t>
  </si>
  <si>
    <t>2.34</t>
  </si>
  <si>
    <t>4.13</t>
  </si>
  <si>
    <t>4.14</t>
  </si>
  <si>
    <t>4.15</t>
  </si>
  <si>
    <t>4.16</t>
  </si>
  <si>
    <t>4.17</t>
  </si>
  <si>
    <t>4.18</t>
  </si>
  <si>
    <t>4.19</t>
  </si>
  <si>
    <t>4.20</t>
  </si>
  <si>
    <t>5.20</t>
  </si>
  <si>
    <t>5.21</t>
  </si>
  <si>
    <t>5.22</t>
  </si>
  <si>
    <t>5.23</t>
  </si>
  <si>
    <t>5.24</t>
  </si>
  <si>
    <t>5.25</t>
  </si>
  <si>
    <t>5.26</t>
  </si>
  <si>
    <t>Капітальний ремонт бічного проїзду та тротуарів із влаштуванням безбар'єрного доступу на вул. Миколайчука, 36а, 38 у м. Львові</t>
  </si>
  <si>
    <t>Капітальний ремонт зупинок громадського транспорту на вул. Личаківській поруч із Військово-медичним клінічним центром Західного регіону із забезпеченням доступності</t>
  </si>
  <si>
    <t xml:space="preserve">               "Додаток 6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</si>
  <si>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</si>
  <si>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0717367</t>
  </si>
  <si>
    <t>Реалізація проектів у рамках Програми відновлення України III</t>
  </si>
  <si>
    <t>2025-2035</t>
  </si>
  <si>
    <t>6.52</t>
  </si>
  <si>
    <t>Спорт та фізичне виховання</t>
  </si>
  <si>
    <t>2023-2028</t>
  </si>
  <si>
    <t>1.23</t>
  </si>
  <si>
    <t>Реконструкція вул. І. Миколайчука (від вул. Полтв’яної до перетину вулиць проектованої 1 з вул. І. Миколайчука-проектованою 2)</t>
  </si>
  <si>
    <t>271025-7ECD58C2</t>
  </si>
  <si>
    <t>2026-2029</t>
  </si>
  <si>
    <t>Капітальний ремонт доріг та тротуарів на вул. Бескидська в м. Львові. Коригування</t>
  </si>
  <si>
    <t>Будівництво автотранспортного підприємства на вул. В. Вернадського (біля будівлі № 193 на вул. Стрийській) у м. Львові</t>
  </si>
  <si>
    <t>Капітальний ремонт доріг та тротуарів на вул. Пимоненка у м. Львові. Коригування</t>
  </si>
  <si>
    <t>Капітальний ремонт вулиці Озерної у с. Воля Гомулецька</t>
  </si>
  <si>
    <t>Капітальний ремонт доріг та тротуарів на вул. Віри, Надії, Любові у м. Львові</t>
  </si>
  <si>
    <t>Нове будівництво комплексу будівлі крематорію зі знесенням існуючих споруд на території Голосківського цвинтаря у м. Львові</t>
  </si>
  <si>
    <t>Реконструкція аварійної ділянки водопроводу від ВЗ "Глинна Наварія" до ВНС "Глинна Наварія"</t>
  </si>
  <si>
    <t>Будівництво розподільчої підстанції 10 мВт 20/04 у районі вул. І. Миколайчука у м. Львів</t>
  </si>
  <si>
    <t>Капітальний ремонт індивідуальних балконів та балконів загального користування у житлових будинках Шевченківського району м. Львова</t>
  </si>
  <si>
    <t>Облаштування безбар’єрного доступу, влаштування пандусів  до житлових будинків у Шевченківському районі м. Львова</t>
  </si>
  <si>
    <t>Капітальний ремонт з влаштуванням пандусів до житлових будинків Личаківського району м. Львова</t>
  </si>
  <si>
    <t>Забезпечення надійної та безперебійної експлуатації ліфтів в житлових будинках Франківського району м. Львова</t>
  </si>
  <si>
    <t>Модернізація із заміною ліфтового обладнання вантажопасажирського ліфта в житловому будинку № 5 на вул. Вашингтона Дж. у м. Львові (капітальний ремонт)</t>
  </si>
  <si>
    <t>Капітальний ремонт вхідної групи будівлі з улаштуванням пандусу для Комунальної установи "Простір можливостей святого Антонія" за адресою:
м. Львів, вул. Окуневського, 1</t>
  </si>
  <si>
    <t>Реконструкція нежитлових будівель та споруд за адресою: вул. О. Теліги у м. Винники (ДНЗ № 162 корпус № 2, басейн, котельня, зовнішні мережі та благоустрій)</t>
  </si>
  <si>
    <t>Нове будівництво захисної споруди цивільного захисту (протирадіаційного укриття) для середньої загальноосвітньої школи № 41 на земельній ділянці за кадастровим номером: 4610166300:01:001:0068 у с. Брюховичі, Львівського району, Львівської області</t>
  </si>
  <si>
    <t>Капітальний ремонт вхідної групи та приміщення Комунальної установи "Простір можливостей святого Антонія" з улаштуванням пандусу за адресою: м. Львів, вул. Пулюя, 19</t>
  </si>
  <si>
    <t>Капітальний ремонт спортивного майданчика середньої загальноосвітньої школи № 32 на вул. Я. Гашека, 13 у м. Львові (коригування)</t>
  </si>
  <si>
    <t>Нове будівництво високоспеціалізованого багатопрофільного медичного корпусу КНП "1 територіальне медичне об'єднання м. Львова" на вул. І. Миколайчука, 9 у м. Львові</t>
  </si>
  <si>
    <t>Капітальний ремонт частини приміщень першого поверху головного корпусу поліклініки (буд. літ. Б-7) в КНП "2-А міська поліклініка м. Львова'' на вул. В. Симоненка, 4 у м. Львові</t>
  </si>
  <si>
    <t>Реставрація з пристосуванням цокольних приміщень поліклініки № 2 під відділення фізичної реабілітації та раннього втручання з влаштуванням віконних отворів на вул. Генерала Т. Чупринки, 61 у м. Львові (пам'ятка архітектури. Охоронний договір номер № 1656) Коригування</t>
  </si>
  <si>
    <t>Реконструкція з добудовою 1-го поверху будівлі Центру здоров'я "Бадьорість" з влаштуванням відділення відновного лікування на базі водних та теплових процедур, соціального блоку та впровадженням енергоефективних заходів за рахунок утеплення фасаду, даху КНП "Львівське ТМО2" за адресою: м. Львів вул. Героїв УПА, 35</t>
  </si>
  <si>
    <t>Капітальний ремонт із заміни ліфтового обладнання 3-х ліфтів КНП "6-а міська поліклініка м. Львова" за адресою: вул. Медової Печери, 1. Коригування</t>
  </si>
  <si>
    <t>Капітальний ремонт вхідної групи 1-го поверху з облаштуванням доступності в будівлі 1-го поліклінічного відділення КНП "6-а міська поліклініка м. Львова" за адресою: вул. Медової Печери, 1</t>
  </si>
  <si>
    <t>Капітальний ремонт вхідної групи із забезпеченням безперешкодного доступу маломобільних груп населення до будівлі 2-го поліклінічного відділення КНП "6-а міська поліклініка м. Львова" за адресою: вул. Галицька, 15, м. Винники</t>
  </si>
  <si>
    <t>Капітальний ремонт вбиралень на 2-4 поверхах з облаштуванням умов доступності в будівлі 2-го поліклінічного відділення КНП "6-а міська поліклініка м. Львова" за адресою: вул. Галицька, 15, м. Винники</t>
  </si>
  <si>
    <t>Реконструкція корпусів лікарні літ. А11-3 А3-2 А2-1 та А-4 з прибудовою корпусу дистанційно-променевої терапії із лікувально-діагностичними приміщеннями в КНП "1 територіальне медичне об'єднання м. Львова" на вул. В. Навроцького, 23 у м. Львові</t>
  </si>
  <si>
    <t>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"1 територіальне медичне об’єднання м. Львова" на вул. І. Миколайчука, 9</t>
  </si>
  <si>
    <t>Реконструкція частини приміщень 2-го блоку з облаштуванням зовнішнього ліфта на 9 зупинок для забезпечення доступності в КНП "1 територіальне медичне об'єднання м. Львова" на вул. І. Миколайчука 9</t>
  </si>
  <si>
    <t>Капітальний ремонт частини приміщень 1-го блоку 9-го поверху з облаштуванням операційних залів в КНП "1 територіальне медичне об'єднання м. Львова" на вул. Миколайчука, 9</t>
  </si>
  <si>
    <t>Реконструкція з прибудовою зовнішнього ліфта для забезпечення безперешкодного доступу маломобільних груп населення до будівлі другого поліклінічного відділення КНП "6-а міська поліклініка м. Львова" Львівської міської ради за адресою: вул. Галицька, 15, м. Винники, Львівський район, Львівська область</t>
  </si>
  <si>
    <t>Реставрація із пристосуванням ліфта для забезпечення безперешкодного доступу маломобільних груп населення у поліклінічному відділенні (пам'ятка архітектури місцевого значення "Житловий будинок" охоронний № 5357 Лв) за адресою м. Львів вул. Я. Стецька, 3</t>
  </si>
  <si>
    <t>Ремонт реставраційний нежитлового приміщення Львівського міського молодіжного центру, об'єкт за адресою: вулиця Коперника, 9, місто Львів</t>
  </si>
  <si>
    <t>Реставрація житлового будинку – вілли  директора Міського театру Людвіка Геллера, пам’ятки – архітектури на вул. А. Мельника, 7 (охоронний номер 4928 -Лв) у м. Львові, постраждалого внаслідок ракетного удару зі сторони країни – агресора російської федерації 04.09.2024</t>
  </si>
  <si>
    <t>Капітальний ремонт поля поховань Личаківського військового меморіалу за адресою: м. Львів, вул. І. Мечникова (кадастровий номер 4610137200:04:002:0002)</t>
  </si>
  <si>
    <t>Реконструкція з надбудовою Львівської школи мистецтв № 11 на вул. Кричевського, 61 у м. Львові (Коригування)</t>
  </si>
  <si>
    <t>Реставрація пам'ятки архітектури національного значення дерев'яної церкви Св. Трійці 1756 року (ох. № 1388) в с. Воля Гомулецька Жовківського району Львівської області (коригування)</t>
  </si>
  <si>
    <t>Капітальний ремонт приміщення Львівської муніципальної бібліотеки за адресою: м. Львів, вул. Під Голоском, 22</t>
  </si>
  <si>
    <t>Реставрація житлового будинку Людвіка Гірша, пам‘ятки-архітектури на вул. Є. Коновальця, 44 (охоронний номер 4608-Лв) у м. Львові, постраждалого внаслідок ракетного удару зі сторони країни-агресора російської федерації 04.09.2024</t>
  </si>
  <si>
    <t>Капітальний ремонт з приєднання мереж водопостачання та водовідведення в  НД с. Лисиничі, вул. Винниківська, 2а</t>
  </si>
  <si>
    <t>Нове будівництво сучасного багатофункціонального комплексу з соціальним житлом на вулиці І. Миколайчука у м. Львові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</si>
  <si>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4610137500:08:001:0976) (3 черга) Будинок № 2 (Секції Г1, Г2)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</si>
  <si>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4610137500:08:001:0921) (5 черга) Будинок № 2 (Секції Б1, Б2.1, Б2.2, Б3, БС1)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</si>
  <si>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4610137500:08:001:0976) (2 черга) Будинок № 1 (Секції В1, В2, ВС1)</t>
  </si>
  <si>
    <t>Капітальний ремонт приміщень для влаштування Центру надання адміністративних послуг для ветеранів на вул. Роксоляни, 24</t>
  </si>
  <si>
    <t>Ремонт приміщень Львівської молодіжної громадської організації "Станиця Львів Пласту - Національної скаутської організації України"</t>
  </si>
  <si>
    <t>Капітальний ремонт дитячо-спортивного майданчика за адресою: вул. Тролейбусна, 2 А у м. Львові</t>
  </si>
  <si>
    <r>
      <t>Ка</t>
    </r>
    <r>
      <rPr>
        <sz val="16"/>
        <rFont val="Arial"/>
        <family val="2"/>
        <charset val="204"/>
      </rPr>
      <t>пітальний ремонт 2-го поверху з влаштуванням загального відділення водних і теплових процедур у будівлі Центру здоров'я "Бадьорість" КНП "Львівське ТМО 2" за адресою: м. Львів  вул. Героїв УПА35</t>
    </r>
  </si>
  <si>
    <t>Підготовка та реалізація публічних інвестиційних проектів/програм публічних інвестицій в галузі (секторі) "Транспорт" за рахунок коштів місцевого бюджету</t>
  </si>
  <si>
    <t>Підготовка та реалізація публічних інвестиційних проектів/програм публічних інвестицій в галузі (секторі) "Житло" за рахунок коштів місцевого бюджету</t>
  </si>
  <si>
    <t>Капітальний ремонт 2-го поверху з влаштуванням загального чоловічого  відділення водних та теплових процедур у будівлі Центру здоров'я "Бадьорість" КНП "Львівське ТМО2" за адресою: м. Львів, вул. Героїв УПА, 35</t>
  </si>
  <si>
    <t>Капітальний ремонт 1-го поверху з влаштуванням реабілітаційного відділення будівлі Центру здоров`я "Бадьорість" КНП "Львівське ТМО2" за адресою: м. Львів вул. Героїв УПА, 35. Коригування</t>
  </si>
  <si>
    <t>Будівництво дороги в промзоні "Сигнівка" (від вул. Північної до вул. Конюшинної)</t>
  </si>
  <si>
    <t>Комплексний проект з рекультивації полігону, с. Грибовичі, Жовківського району, Львівської області, Реконструкція" (Коригування)</t>
  </si>
  <si>
    <t>Реконструкція регулювання приводів мережних насосів котельні ВК-1,2 зі встановленням частотного перетворювача ТЕЦ-1 ЛМКП "Львівтеплоенерго"</t>
  </si>
  <si>
    <t>Реконструкція парового котла "Борзіг" ст. № 9 зі встановленням частотного перетворювача тягодуттєвих механізмів ТЕЦ-1 ЛМКП "Львівтеплоенерго"</t>
  </si>
  <si>
    <t>Капітальний ремонт приміщень адміністративно-виробничої будівлі літ. "А-1" ДП "Скнилів-парк" з метою облаштування доступності для маломобільних груп населення за адресою: м. Львів, вул. Насінна,13"</t>
  </si>
  <si>
    <t>Реконструкція ТЦ "Північна" з розміщенням та підключенням 4-х когенераційних газопоршневих установок загальною потужністю ≤ 20МВт</t>
  </si>
  <si>
    <t>Реконструкції неонатального корпусу лікарні Св. Миколая (Реконструкція приміщень будівлі літ. А-4 лікувального корпусу КНП "1 територіальне медичне об’єднання м. Львова" на вул. Пилипа Орлика, 4)</t>
  </si>
  <si>
    <t>Капітальний ремонт інженерних мереж КНП "Клінічна лікарня швидкої медичної допомоги м. Львова" на вул. І. Миколайчука,9 Коригування</t>
  </si>
  <si>
    <t>"Реконструкція зовнішніх інженерних мереж на території КНП "1 територіальне медичне об'єднання м. Львова" на вул. В. Івасюка, 74 в смт. Брюховичі" Коригування</t>
  </si>
  <si>
    <t>Капітальний ремонт із утепленням фасаду будівель КНП "1 територіальне медичне об’єднання м. Львова" на вул. Пилипа Орлика, 4 у м. Львові</t>
  </si>
  <si>
    <t>Капітальний ремонт будівлі КНП "1 територіальне медичне об’єднання м. Львова" на вул. Замарстинівській, 81 у м. Львові з облаштуванням Центру Ментального здоров’я</t>
  </si>
  <si>
    <t>Капітальний ремонт 7-го поверху денного стаціонару та жіночої консультації КНП "4-а міська поліклініка м. Львова" за адресою: просп. Червоної Калини, 68, місто Львів</t>
  </si>
  <si>
    <t>Капітальний ремонт вхідної групи та приміщень першого поверху по забезпеченню безперешкодного доступу осіб з обмеженими фізичними можливостями та інших маломобільних груп населення КНП "Львівське ТМО2" за адресою: м. Львів вул. Русових, 4</t>
  </si>
  <si>
    <t>Капітальний ремонт з влаштуванням піднімальної платформи з автоматичним керуванням для маломобільних груп населення в АСМ № 8 КНП "Львівське ТМО2" за адресою: Львівський  район с. Малехів вул. Івасюка, 8</t>
  </si>
  <si>
    <t>Капітальний ремонт благоустрою території КНП "1 територіальне медичне об’єднання м. Львова", що обмежена вул. І. Миколайчука, вул. Гетьмана І. Мазепи, вул. Пилипа Орлика, з влаштуванням інклюзивного простору, пішохідних доріжок для безбар’єрного доступу, теренкурних доріжок, спортивних майданчиків та реабілітаційних зон для повного циклу відновлення протезованих пацієнтів.</t>
  </si>
  <si>
    <t>Реконструкція внутрішньомайданчикових інженерних мереж на ділянці КНП "1 територіальне медичне об’єднання м. Львова" в зоні будівель літ. Д-1 та літ. С у м. Львів на вул. І. Миколайчука, 9</t>
  </si>
  <si>
    <t>Капітальний ремонт приміщень алергологічного блоку (на базі відділення старшого дитинства Центру педіатрії) КНП "1 територіальне медичне об’єднання  м. Львова" на вул. Пилипа Орлика, 4</t>
  </si>
  <si>
    <t>Капітальний ремонт благоустрою території КНП "1 територіальне медичне об’єднання м. Львова" на вул. Гетьмана І. Мазепи, 25. Коригування. (Пусковий комплекс № 1)</t>
  </si>
  <si>
    <t>Благоустрій території лікарні із створенням доступного простору  для маломобільних груп населення (капітальний ремонт) за  адресою: м. Львів, вул. Замарстинівська, 274 КНП "Львівське територіальне медичне об’єднання "Клінічна лікарня планового лікування, реабілітації та паліативної допомоги". (ІІ пусковий комплекс)</t>
  </si>
  <si>
    <t>Капітальний ремонт офтальмологічного відділення Центру хірургії КНП "1 територіальне медичне об’єднання м. Львова" на вул. Пилипа Орлика, 4</t>
  </si>
  <si>
    <t>Капітальний ремонт частини підвальних приміщень будівлі головного корпусу з облаштуванням споруди подвійного призначення із захисними властивостями протирадіаційного укриття в КНП "1 територіальне медичне об’єднання м. Львова" на вул. Пилипа Орлика, 4</t>
  </si>
  <si>
    <t>Капітальний ремонт кардіотерапевтичного відділення КНП "1 територіальне медичне об’єднання  м. Львова" на вул. В. Навроцького, 23</t>
  </si>
  <si>
    <t>Реставрація з пристосуванням лікувального корпусу "Б-3", КНП "1 територіальне медичне об’єднання м. Львова" за адресою: м. Львів, вул. Пекарська, 59А</t>
  </si>
  <si>
    <t>Реконструкція частини приміщень 1-го блоку з облаштуванням зовнішнього ліфта на 10 зупинок для забезпечення доступності в КНП "1 територіальне медичне об’єднання м. Львова" на вул. Миколайчука, 9 у м. Львові</t>
  </si>
  <si>
    <t>Капітальний ремонт частини приміщень операційних залів Центру термічної травми та пластичної хірургії КНП "1 територіальне медичне об’єднання м. Львова" на вул. В. Навроцького, 23 у м. Львові (коригування)</t>
  </si>
  <si>
    <t>Капітальний ремонт благоустрою території КЗ "СДЮСШОР "Електрон" ім. Б. Кокота" та відкритої спортивної споруди — лучного поля з прилеглою інфраструктурою для забезпечення інклюзивності за адресою: вул. Грабовського, 11, м. Львові</t>
  </si>
  <si>
    <t xml:space="preserve">         </t>
  </si>
  <si>
    <t>0617366</t>
  </si>
  <si>
    <t>0717366</t>
  </si>
  <si>
    <t>Реалізація проектів у рамках Надзвичайної кредитної програми для відновлення України</t>
  </si>
  <si>
    <t xml:space="preserve">	Реалізація проектів у рамках Надзвичайної кредитної програми для відновлення України</t>
  </si>
  <si>
    <t>Управління адміністрування послуг офісу надання адміністративних послуг Львівської міської ради</t>
  </si>
  <si>
    <t>Реконструкція вул.Конюшинної</t>
  </si>
  <si>
    <t>160426-4556D609</t>
  </si>
  <si>
    <t>1.24</t>
  </si>
  <si>
    <t>261125-FA79E911</t>
  </si>
  <si>
    <t>281025-46AF8D6C</t>
  </si>
  <si>
    <t>040326-83D28192</t>
  </si>
  <si>
    <t>030426-04306D55</t>
  </si>
  <si>
    <t>030426-EFB3B2D0</t>
  </si>
  <si>
    <t>090426-536A1002</t>
  </si>
  <si>
    <t>160426-A46E53DC</t>
  </si>
  <si>
    <t>230326-D6DD78E6</t>
  </si>
  <si>
    <t>300326-AAFC8B13</t>
  </si>
  <si>
    <t>Забезпечення заходів щодо соціально-економічного розвитку територій у Львівській МТГ</t>
  </si>
  <si>
    <t>Реконструкція скверу на вул. Героїв УПА біля будинку №76" у м. Львові</t>
  </si>
  <si>
    <t>Реконструкція системи електропостачання котельні з влаштуванням точки підключення когенераційної установки потужністю 0,26 МВт</t>
  </si>
  <si>
    <t>Реконструкція системи електропостачання котельні з влаштуванням точки підключення когенераційної установки потужністю 0,1 МВт</t>
  </si>
  <si>
    <t>Реконструкція системи електропостачання котельні з влаштуванням точки підключення когенераційної установки потужністю 0,05 МВт</t>
  </si>
  <si>
    <t>Реконструкція обʼєкта №1</t>
  </si>
  <si>
    <t>Реконструкція системи електропостачання котельні з влаштуванням точки підключення когенераційної установки потужністю 0,5 МВт</t>
  </si>
  <si>
    <t>Реконструкція системи електропостачання котельні з влаштуванням точки підключення когенераційної установки потужністю 1 МВт</t>
  </si>
  <si>
    <t>Управління земельних ресурсів департаменту природних ресурсів та будівництва Львівської міської ради</t>
  </si>
  <si>
    <t>270326-A7174149</t>
  </si>
  <si>
    <t>Реконструкція електромереж, розділення загальнобудинкового  обліку електроенергії в житлових будинках у м. Львові (Покращення технічного стану внутрішньобудинкових електромереж в  житлових будинках)</t>
  </si>
  <si>
    <t>260326-3553C7D4</t>
  </si>
  <si>
    <t>Капітальний ремонт індивідуальних балконів житлових будинків на території Галицького району м. Львова</t>
  </si>
  <si>
    <t>300326-99542CF7</t>
  </si>
  <si>
    <t>Капітальний ремонт покрівель житлових будинків на території Галицького району м. Львова</t>
  </si>
  <si>
    <t>171225-71CDCDE1</t>
  </si>
  <si>
    <t>Капітальний ремонт установи дитячо-юнацьких та молодіжних клубів Залізничного району Львівської міської територіальної громади (вул. Роксоляни, 24)</t>
  </si>
  <si>
    <t>150426-02BAC89E</t>
  </si>
  <si>
    <t>Створення освітніх просторів Львівської міської територіальної громади у межах реформи “Нова українська школа"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</si>
  <si>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</si>
  <si>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</si>
  <si>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</si>
  <si>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0611184</t>
  </si>
  <si>
    <t>041125-0D1587D6</t>
  </si>
  <si>
    <t>Капітальний ремонт спортивних залів у закладах загальної середньої освіти</t>
  </si>
  <si>
    <t>Реалізація планів з відновлення та модернізації відділень КНП "3-я міська поліклініка м. Львова"</t>
  </si>
  <si>
    <t>230226-2670D302</t>
  </si>
  <si>
    <t>101025-4B7CB4A0</t>
  </si>
  <si>
    <t>021125-27A4341B</t>
  </si>
  <si>
    <t>311025-032AD055</t>
  </si>
  <si>
    <t>021125-8D7EAF01</t>
  </si>
  <si>
    <t>Капітальний ремонт частини приміщень будівлі поліклінічного відділення КНП «Львівське ТМО2» за адресою: м. Львів вул. Русових, 4</t>
  </si>
  <si>
    <t>Капітальний ремонт вхідної групи з облаштуванням елементів доступності КНП "Стоматологічна поліклініка №1", м. Львів, проспект Шевченка, 24</t>
  </si>
  <si>
    <t>Капітальний ремонт вхідної групи з облаштуванням елементів доступності  КНП "Стоматологічна поліклініка №4" м. Львів, вул. Симоненка, 6А</t>
  </si>
  <si>
    <t>Придбання технічного обладнання КПН "Стоматологічна поліклініка №1" м. Львів, проспект Шевченка, 24</t>
  </si>
  <si>
    <t>Капітальний ремонт центрального стерилізаційного відділення КНП "Стоматологічна поліклініка №4" м. Львів, вул. Симоненка, 6А</t>
  </si>
  <si>
    <t>160426-D753102F</t>
  </si>
  <si>
    <t>Реставрація з переплануванням частини нежитлових приміщень та з пристосуванням для потреб ММГН (із встановленням ліфта) під культурний центр у пам'ятці архітектури місцевого значення - чиншовій кам'яниці купців Людвіка Штадтмюллера і Кароля Чуджака на вул. Князя Романа, 6 у м. Львові, (охоронний № 4569-Лв)</t>
  </si>
  <si>
    <t>241025-6FF48A73</t>
  </si>
  <si>
    <t>Капітальний ремонт приміщень для Центру активного дозвілля для літніх людей за адресами м.Львів вул Личаківська,56,вул Коперника,16,вул.Миколайчука,24</t>
  </si>
  <si>
    <t>11</t>
  </si>
  <si>
    <t>Довкілля</t>
  </si>
  <si>
    <t>261125-E4703C87</t>
  </si>
  <si>
    <t>Капітальний ремонт виробничого приміщення по вул. Пластова, 125 у м. Львові</t>
  </si>
  <si>
    <t>Департамент природних ресурсів та будівництва львівської міської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</si>
  <si>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</si>
  <si>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12</t>
  </si>
  <si>
    <t>11.1</t>
  </si>
  <si>
    <t>12.1</t>
  </si>
  <si>
    <t>Громадська безпека</t>
  </si>
  <si>
    <t>221125-84A141BB</t>
  </si>
  <si>
    <t>Вдосконалення та модернізація місцевої автоматизованої системи централізованого оповіщення та мережі цифрового радіозв’язку у Львівській міській територіальній громаді</t>
  </si>
  <si>
    <t>Управління з питань цивільного захисту та територіальної оборони Львівської міської ради</t>
  </si>
  <si>
    <t>Виконачий комітет Львівської міської ради</t>
  </si>
  <si>
    <t>0813250</t>
  </si>
  <si>
    <t>6.53</t>
  </si>
  <si>
    <t>6.54</t>
  </si>
  <si>
    <t>6.55</t>
  </si>
  <si>
    <t>7.16</t>
  </si>
  <si>
    <t>2.35</t>
  </si>
  <si>
    <t>2.36</t>
  </si>
  <si>
    <t>2.37</t>
  </si>
  <si>
    <t>2.38</t>
  </si>
  <si>
    <t>2.39</t>
  </si>
  <si>
    <t>2.40</t>
  </si>
  <si>
    <t>2.41</t>
  </si>
  <si>
    <t>2.43</t>
  </si>
  <si>
    <t>4.21</t>
  </si>
  <si>
    <t>4.22</t>
  </si>
  <si>
    <t>4.23</t>
  </si>
  <si>
    <t>5.27</t>
  </si>
  <si>
    <t>5.28</t>
  </si>
  <si>
    <t>5.29</t>
  </si>
  <si>
    <t>УСЬОГО</t>
  </si>
  <si>
    <t>2.44</t>
  </si>
  <si>
    <t>2.45</t>
  </si>
  <si>
    <t>2.46</t>
  </si>
  <si>
    <t>6.56</t>
  </si>
  <si>
    <t>6.57</t>
  </si>
  <si>
    <t>від _____________ № _____</t>
  </si>
  <si>
    <t>5.30</t>
  </si>
  <si>
    <t>Реконструкція з влаштуванням елементів інклюзивності будівлі ДНЗ на вул. Дністерській, 25 у м. Львові</t>
  </si>
  <si>
    <t>170426-D04699AB</t>
  </si>
  <si>
    <t>Реконструкція системи живлення власних потреб ТЦ "Південна"  ЛМКП "Львівтеплоенерго" із можливістю приєднання джерела аварійного живлення та запуску від нього</t>
  </si>
  <si>
    <t>0214083</t>
  </si>
  <si>
    <t>011225-A0FA780A</t>
  </si>
  <si>
    <t>Реконструкція ПС 110/35/6,3 кВ із заміною силового трансформатора 25 МВА станційний №2Т на ТЕЦ-1 ЛМКП «Львівтеплоенерго»</t>
  </si>
  <si>
    <t>2.47</t>
  </si>
  <si>
    <t>140426-7227762F</t>
  </si>
  <si>
    <t>Реконструкція обʼєкта №3</t>
  </si>
  <si>
    <t>2.48</t>
  </si>
  <si>
    <t>160426-810BED6E</t>
  </si>
  <si>
    <t>Капітальний ремонт ЗДО №96 на вул. Клепарівській, 31 у м. Львові</t>
  </si>
  <si>
    <t>230326-B5AF4534</t>
  </si>
  <si>
    <t>Капітальний ремонт території з облаштуванням мультифункціонального майданчика у СЗШ №86 на_x000D_
вул. Скорини, 34</t>
  </si>
  <si>
    <t>Капітальний ремонт харчоблоку Ліцею №18 Львівської міської ради на вул.  Кульчицької,18 у м.Львові</t>
  </si>
  <si>
    <t>291225-BEEE82E6</t>
  </si>
  <si>
    <t>230426-743DF334</t>
  </si>
  <si>
    <t>Капітальний ремонт приміщень 2-го та 3-го поверхів будівлі КНП "3-я міська поліклініка м. Львова" з облаштуванням відділення реабілітації на вул. Повітряна, 99 у м. Львові</t>
  </si>
  <si>
    <t>240426-ECA18207</t>
  </si>
  <si>
    <t>Придбання системи перфузійної для штучного кровообігу з газовим змішувачем для ВП «Лікарня Святого Пантелеймона» КНП «1 територіальне медичне об’єднання м. Львова»</t>
  </si>
  <si>
    <t>111125-2A8AE4E6</t>
  </si>
  <si>
    <t>Ремонтно-реставраційні роботи з пристосуванням приміщень 6-го поверху під Центр діабетичної стопи ВП "1-а Лікарня Князя Лева" Львівське ТМО2"( пам'ятці архітектури місцевого значення охор.№5510Лв) за адресою: м.Львів вул. Ужгородська, 1</t>
  </si>
  <si>
    <t>171125-FC4F24BD</t>
  </si>
  <si>
    <t>Реконструкція будівлі і з встановленням зовнішнього пасажирського ліфта лікарняного типу (7 поверхів) для забезпечення доступності осіб з інвалідністю та інших маломобільних груп населення за адресою вул. Виговського, 32 в м. Львів</t>
  </si>
  <si>
    <t>230426-D85FF44A</t>
  </si>
  <si>
    <t>Придбання медичного обладнання для забезпечення повноцінного робочого місця для проведення оперативних втручань по заміні кришталика</t>
  </si>
  <si>
    <t>6.58</t>
  </si>
  <si>
    <t>6.59</t>
  </si>
  <si>
    <t>6.60</t>
  </si>
  <si>
    <t>6.61</t>
  </si>
  <si>
    <t>6.62</t>
  </si>
  <si>
    <t>6.63</t>
  </si>
  <si>
    <t>5.32</t>
  </si>
  <si>
    <t>5.33</t>
  </si>
  <si>
    <t>5.34</t>
  </si>
  <si>
    <t>Капітальний ремонт приміщень лабораторій у ліцеях</t>
  </si>
  <si>
    <t>151025-60C9592E</t>
  </si>
  <si>
    <t>5.31</t>
  </si>
  <si>
    <t>291225-1A2B8B99</t>
  </si>
  <si>
    <t>Капітальний ремонт харчоблоку Середньої загальноосвітньої школи №97 м. Львова на вул. Миколайчука, 18</t>
  </si>
  <si>
    <t>5.35</t>
  </si>
  <si>
    <t>Сучасний освітній простір в ліцеї №46 ім.В'ячеслава Чорновола Львівської ТГ</t>
  </si>
  <si>
    <t>200426-40EDD8CF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</si>
  <si>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</si>
  <si>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</si>
  <si>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210726-7D87DE2D</t>
  </si>
  <si>
    <t>020726-9AC9FB55</t>
  </si>
  <si>
    <t>«Влаштування алеї пам’яті Національної гвардії України на території парку «Боднарівка» у  м. Львові (капітальний ремонт)» (Коригування)</t>
  </si>
  <si>
    <t>Реконструкція частини приміщень 3-го блоку головного корпусу з добудовою сортувальної зони для ургентних пацієнтів в КНП "1 територіальне медичне об’єднання м. Львова" на вул. І. Миколайчука, 9 у м. Львові</t>
  </si>
  <si>
    <t>Капітальний ремонт покрівлі головного корпусу в КНП «1 територіальне медичне об’єднання м. Львова» на вул. Миколайчука, 9 у м.Львові</t>
  </si>
  <si>
    <t>Капітальний ремонт твердого покриття частини території КНП "5МКП м.Львова" з облаштуванням заїзду в МТП №1 та збільшенням паркомісць з елементами доступності для маломобільних груп населення. Коригування.</t>
  </si>
  <si>
    <t>Капітальний ремонт приміщень вхідної групи та частини приміщень 1-го поверху блоку Б КНП "5 МКП м.Львова". Коригування.»</t>
  </si>
  <si>
    <t>230226-2C655268</t>
  </si>
  <si>
    <t>300126-144ADD0B</t>
  </si>
  <si>
    <t>210726-31764281</t>
  </si>
  <si>
    <t>210726-C1DA6D4D</t>
  </si>
  <si>
    <t>Капітальний ремонт частини підвальних приміщень 1-го блоку головного корпусу з облаштуванням кабінету для брахітерапії КНП «1 територіальне медичне об’єднання м. Львова» на вул. І. Миколайчука, 9</t>
  </si>
  <si>
    <t>Придбання медичного обладнання для оснащення офтальмологічного відділення ВП "Лікарня Святого Миколая"</t>
  </si>
  <si>
    <t>300626-01537C18</t>
  </si>
  <si>
    <t>160726-134F839F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</si>
  <si>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</si>
  <si>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</si>
  <si>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6.64</t>
  </si>
  <si>
    <t>6.65</t>
  </si>
  <si>
    <t>6.66</t>
  </si>
  <si>
    <t>6.67</t>
  </si>
  <si>
    <t>6.68</t>
  </si>
  <si>
    <t>6.69</t>
  </si>
  <si>
    <t>090726-597D9A9C</t>
  </si>
  <si>
    <t>Нове будівництво блочно-модульної котельні по вул. Трускавецькій в межах населеного пункту с. Сокільники Львівського району Львівської області</t>
  </si>
  <si>
    <t>Нове будівництво блочно-модульної котельні для забезпечення теплопостачанням споживачів, підключених до ЦТП по вул. Науковій, 4а та вул. Науковій, 18а у м. Львові</t>
  </si>
  <si>
    <t>100726-3A2CC5E0</t>
  </si>
  <si>
    <t>160726-06B7C084</t>
  </si>
  <si>
    <t>Нове будівництво блочно-модульної котельні по вул. Науковій (біля ЦТП Наукова, 17А) у м. Львові</t>
  </si>
  <si>
    <t>220726-CFA0C72B</t>
  </si>
  <si>
    <t>Модернізація системи централізованого теплопостачання з рекуперацією тепла стічних вод та інтеграцією відновлювальних джерел енергії</t>
  </si>
  <si>
    <t>121125-7FB66E5D</t>
  </si>
  <si>
    <t>Капітальний ремонт та заміна основних вузлів ліфта в житлових будинках на території Сихівського району</t>
  </si>
  <si>
    <t>4.24</t>
  </si>
  <si>
    <t>8.8</t>
  </si>
  <si>
    <t>5.36</t>
  </si>
  <si>
    <t>2.42</t>
  </si>
  <si>
    <t>2.49</t>
  </si>
  <si>
    <t>090426-587B188A</t>
  </si>
  <si>
    <t>Капітальний ремонт спортивного майданчика Початкової школи “Дивосвіт” Львівської міської ради за адресою: м. Львів, вул. Трильовського, 24</t>
  </si>
  <si>
    <t>5.37</t>
  </si>
  <si>
    <t>210726-B4792A03</t>
  </si>
  <si>
    <t>Нове будівництво модульної котельні №2</t>
  </si>
  <si>
    <t>210726-B2C6C354</t>
  </si>
  <si>
    <t>Нове будівництво модульної котельні №3</t>
  </si>
  <si>
    <t>210726-A0E773B0</t>
  </si>
  <si>
    <t>Нове будівництво модульної котельні №4</t>
  </si>
  <si>
    <t>210726-C87ECD12</t>
  </si>
  <si>
    <t>Нове будівництво модульної котельні №5</t>
  </si>
  <si>
    <t>210726-AEDBF4F5</t>
  </si>
  <si>
    <t>2.50</t>
  </si>
  <si>
    <t>2.51</t>
  </si>
  <si>
    <t>2.52</t>
  </si>
  <si>
    <t>Нове будівництво модульної котельні №1</t>
  </si>
  <si>
    <t>220726-B7BF58F6</t>
  </si>
  <si>
    <t>Капітальний ремонт гематологічного відділення за адресою м.Львів, вул. Ген.Чупринки, 43</t>
  </si>
  <si>
    <t>5.38</t>
  </si>
  <si>
    <t>5.39</t>
  </si>
  <si>
    <t>130326-F5B09CEB</t>
  </si>
  <si>
    <t>Створення навчально-практичного центру деревообробного та меблевого виробництва</t>
  </si>
  <si>
    <t>3211222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</si>
  <si>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</si>
  <si>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Створення навчально-практичного центру "Транспортний ІННОВА-ХАБ ВПУ-29" з професії "Водій автотранспортних засобів" на базі ВПУ №29 м. Львова</t>
  </si>
  <si>
    <t>110326-B69A8C14</t>
  </si>
  <si>
    <t xml:space="preserve">               Додаток 7</t>
  </si>
  <si>
    <t>Обсяги публічних інвестицій у розрізі публічних інвестиційних проєктів та програм публічних інвестицій у 2026 році</t>
  </si>
  <si>
    <t>2.33</t>
  </si>
  <si>
    <t>до ухвали міської ради</t>
  </si>
  <si>
    <t xml:space="preserve">               Затверджено </t>
  </si>
  <si>
    <t>ухвалою міської ради</t>
  </si>
  <si>
    <t>від 18.12.2025 № 7244</t>
  </si>
  <si>
    <t>Секретар ради</t>
  </si>
  <si>
    <t>Маркіян ЛОПАЧАК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</si>
  <si>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</si>
  <si>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</si>
  <si>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</si>
  <si>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Член редакційної комісії</t>
  </si>
  <si>
    <r>
      <t xml:space="preserve"> Реалізація планів з відновлення та модернізації відділень КНП "3-я міська поліклініка м. Львова"                                     </t>
    </r>
    <r>
      <rPr>
        <i/>
        <sz val="16"/>
        <rFont val="Arial"/>
        <family val="2"/>
        <charset val="204"/>
      </rPr>
      <t>в тому числі: Капітальний ремонт вхідної групи та частини приміщень 1-го поверху КНП "3-я міська поліклініка м. Львова" на вул. Повітряній, 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</si>
</sst>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_р_._-;\-* #,##0.00_р_._-;_-* &quot;-&quot;??_р_._-;_-@_-"/>
    <numFmt numFmtId="166" formatCode="_-* #,##0.00_₴_-;\-* #,##0.00_₴_-;_-* &quot;-&quot;??_₴_-;_-@_-"/>
    <numFmt numFmtId="167" formatCode="#,##0.0000"/>
  </numFmts>
  <fonts count="33">
    <font>
      <sz val="10"/>
      <name val="Times New Roman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4"/>
      <name val="Svoboda"/>
      <family val="2"/>
      <charset val="204"/>
    </font>
    <font>
      <i/>
      <sz val="14"/>
      <name val="Svoboda"/>
      <family val="2"/>
      <charset val="204"/>
    </font>
    <font>
      <sz val="10"/>
      <name val="Times New Roman"/>
      <family val="1"/>
      <charset val="204"/>
    </font>
    <font>
      <sz val="20"/>
      <name val="Arial"/>
      <family val="2"/>
      <charset val="204"/>
    </font>
    <font>
      <b/>
      <sz val="20"/>
      <name val="Arial"/>
      <family val="2"/>
      <charset val="204"/>
    </font>
    <font>
      <b/>
      <sz val="14"/>
      <name val="Times New Roman"/>
      <family val="1"/>
      <charset val="204"/>
    </font>
    <font>
      <sz val="22"/>
      <name val="Arial"/>
      <family val="2"/>
      <charset val="204"/>
    </font>
    <font>
      <sz val="12"/>
      <name val="Arial"/>
      <family val="2"/>
      <charset val="204"/>
    </font>
    <font>
      <sz val="1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  <family val="2"/>
      <charset val="204"/>
    </font>
    <font>
      <i/>
      <sz val="16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8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11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3" fillId="22" borderId="2" applyNumberFormat="0" applyAlignment="0" applyProtection="0"/>
    <xf numFmtId="0" fontId="8" fillId="22" borderId="1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3" applyNumberFormat="0" applyFill="0" applyAlignment="0" applyProtection="0"/>
    <xf numFmtId="0" fontId="9" fillId="13" borderId="0" applyNumberFormat="0" applyBorder="0" applyAlignment="0" applyProtection="0"/>
    <xf numFmtId="0" fontId="7" fillId="0" borderId="0"/>
    <xf numFmtId="0" fontId="11" fillId="0" borderId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7" fillId="10" borderId="4" applyNumberFormat="0" applyFont="0" applyAlignment="0" applyProtection="0"/>
    <xf numFmtId="0" fontId="1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06">
    <xf numFmtId="0" fontId="0" fillId="0" borderId="0" xfId="0"/>
    <xf numFmtId="49" fontId="23" fillId="0" borderId="5" xfId="0" applyNumberFormat="1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center"/>
    </xf>
    <xf numFmtId="3" fontId="23" fillId="0" borderId="5" xfId="0" applyNumberFormat="1" applyFont="1" applyFill="1" applyBorder="1" applyAlignment="1">
      <alignment horizontal="center" vertical="top" wrapText="1"/>
    </xf>
    <xf numFmtId="4" fontId="23" fillId="0" borderId="5" xfId="0" applyNumberFormat="1" applyFont="1" applyFill="1" applyBorder="1" applyAlignment="1">
      <alignment horizontal="center" vertical="top" wrapText="1"/>
    </xf>
    <xf numFmtId="49" fontId="24" fillId="0" borderId="5" xfId="0" applyNumberFormat="1" applyFont="1" applyFill="1" applyBorder="1" applyAlignment="1">
      <alignment horizontal="center" vertical="top"/>
    </xf>
    <xf numFmtId="0" fontId="24" fillId="0" borderId="5" xfId="0" applyFont="1" applyFill="1" applyBorder="1" applyAlignment="1">
      <alignment horizontal="center" vertical="top" wrapText="1"/>
    </xf>
    <xf numFmtId="4" fontId="24" fillId="0" borderId="5" xfId="0" applyNumberFormat="1" applyFont="1" applyFill="1" applyBorder="1" applyAlignment="1">
      <alignment horizontal="center" vertical="top" wrapText="1"/>
    </xf>
    <xf numFmtId="0" fontId="20" fillId="0" borderId="0" xfId="0" applyFont="1" applyFill="1" applyAlignment="1">
      <alignment vertical="center"/>
    </xf>
    <xf numFmtId="49" fontId="23" fillId="0" borderId="9" xfId="0" applyNumberFormat="1" applyFont="1" applyFill="1" applyBorder="1" applyAlignment="1">
      <alignment horizontal="center" vertical="top"/>
    </xf>
    <xf numFmtId="0" fontId="23" fillId="0" borderId="9" xfId="0" applyFont="1" applyFill="1" applyBorder="1" applyAlignment="1">
      <alignment horizontal="center" vertical="top" wrapText="1"/>
    </xf>
    <xf numFmtId="49" fontId="23" fillId="0" borderId="5" xfId="0" applyNumberFormat="1" applyFont="1" applyFill="1" applyBorder="1" applyAlignment="1">
      <alignment horizontal="center" vertical="top"/>
    </xf>
    <xf numFmtId="0" fontId="26" fillId="0" borderId="5" xfId="0" applyFont="1" applyFill="1" applyBorder="1" applyAlignment="1">
      <alignment horizontal="center" vertical="top" wrapText="1"/>
    </xf>
    <xf numFmtId="0" fontId="13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55" applyFont="1" applyFill="1" applyAlignment="1">
      <alignment horizontal="left"/>
    </xf>
    <xf numFmtId="0" fontId="18" fillId="0" borderId="0" xfId="0" applyFont="1" applyFill="1" applyAlignment="1">
      <alignment vertical="top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13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0" fontId="22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horizontal="center" vertical="top"/>
    </xf>
    <xf numFmtId="1" fontId="23" fillId="0" borderId="5" xfId="0" applyNumberFormat="1" applyFont="1" applyFill="1" applyBorder="1" applyAlignment="1">
      <alignment horizontal="center" vertical="top" wrapText="1"/>
    </xf>
    <xf numFmtId="4" fontId="14" fillId="0" borderId="0" xfId="0" applyNumberFormat="1" applyFont="1" applyFill="1" applyAlignment="1">
      <alignment vertical="center"/>
    </xf>
    <xf numFmtId="167" fontId="23" fillId="0" borderId="5" xfId="0" applyNumberFormat="1" applyFont="1" applyFill="1" applyBorder="1" applyAlignment="1">
      <alignment horizontal="center" vertical="top" wrapText="1"/>
    </xf>
    <xf numFmtId="0" fontId="32" fillId="0" borderId="0" xfId="0" applyFont="1" applyFill="1" applyAlignment="1">
      <alignment vertical="center"/>
    </xf>
    <xf numFmtId="49" fontId="26" fillId="0" borderId="5" xfId="0" applyNumberFormat="1" applyFont="1" applyFill="1" applyBorder="1" applyAlignment="1">
      <alignment horizontal="center" vertical="top"/>
    </xf>
    <xf numFmtId="1" fontId="26" fillId="0" borderId="5" xfId="0" applyNumberFormat="1" applyFont="1" applyFill="1" applyBorder="1" applyAlignment="1">
      <alignment horizontal="center" vertical="top" wrapText="1"/>
    </xf>
    <xf numFmtId="4" fontId="26" fillId="0" borderId="5" xfId="0" applyNumberFormat="1" applyFont="1" applyFill="1" applyBorder="1" applyAlignment="1">
      <alignment horizontal="center" vertical="top" wrapText="1"/>
    </xf>
    <xf numFmtId="3" fontId="26" fillId="0" borderId="5" xfId="0" applyNumberFormat="1" applyFont="1" applyFill="1" applyBorder="1" applyAlignment="1">
      <alignment horizontal="center" vertical="top" wrapText="1"/>
    </xf>
    <xf numFmtId="49" fontId="25" fillId="0" borderId="5" xfId="0" applyNumberFormat="1" applyFont="1" applyFill="1" applyBorder="1" applyAlignment="1">
      <alignment horizontal="center" vertical="top"/>
    </xf>
    <xf numFmtId="3" fontId="24" fillId="0" borderId="5" xfId="0" applyNumberFormat="1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horizontal="left" vertical="top" wrapText="1"/>
    </xf>
    <xf numFmtId="49" fontId="25" fillId="0" borderId="5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3" fontId="23" fillId="0" borderId="5" xfId="0" applyNumberFormat="1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top" wrapText="1"/>
    </xf>
    <xf numFmtId="4" fontId="25" fillId="0" borderId="5" xfId="0" applyNumberFormat="1" applyFont="1" applyFill="1" applyBorder="1" applyAlignment="1">
      <alignment horizontal="center" vertical="top" wrapText="1"/>
    </xf>
    <xf numFmtId="0" fontId="27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 wrapText="1"/>
    </xf>
    <xf numFmtId="4" fontId="25" fillId="0" borderId="0" xfId="0" applyNumberFormat="1" applyFont="1" applyFill="1" applyAlignment="1">
      <alignment horizontal="center" vertical="center" wrapText="1"/>
    </xf>
    <xf numFmtId="4" fontId="30" fillId="0" borderId="0" xfId="0" applyNumberFormat="1" applyFont="1" applyFill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4" fontId="25" fillId="0" borderId="0" xfId="0" applyNumberFormat="1" applyFont="1" applyFill="1" applyAlignment="1">
      <alignment horizontal="center" vertical="top" wrapText="1"/>
    </xf>
    <xf numFmtId="0" fontId="26" fillId="0" borderId="0" xfId="50" applyFont="1" applyFill="1" applyAlignment="1">
      <alignment vertical="center"/>
    </xf>
    <xf numFmtId="0" fontId="26" fillId="0" borderId="0" xfId="0" applyFont="1" applyFill="1"/>
    <xf numFmtId="0" fontId="26" fillId="0" borderId="0" xfId="0" applyFont="1" applyFill="1" applyAlignment="1">
      <alignment horizontal="left" vertical="center"/>
    </xf>
    <xf numFmtId="3" fontId="29" fillId="0" borderId="0" xfId="0" applyNumberFormat="1" applyFont="1" applyFill="1" applyAlignment="1">
      <alignment horizontal="center" vertical="center" wrapText="1"/>
    </xf>
    <xf numFmtId="1" fontId="26" fillId="0" borderId="0" xfId="0" applyNumberFormat="1" applyFont="1" applyFill="1" applyAlignment="1">
      <alignment vertical="center"/>
    </xf>
    <xf numFmtId="1" fontId="18" fillId="0" borderId="0" xfId="0" applyNumberFormat="1" applyFont="1" applyFill="1" applyAlignment="1">
      <alignment vertical="center"/>
    </xf>
    <xf numFmtId="1" fontId="18" fillId="0" borderId="0" xfId="0" applyNumberFormat="1" applyFont="1" applyFill="1"/>
    <xf numFmtId="4" fontId="18" fillId="0" borderId="0" xfId="0" applyNumberFormat="1" applyFont="1" applyFill="1"/>
    <xf numFmtId="165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5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4" fontId="18" fillId="0" borderId="0" xfId="50" applyNumberFormat="1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1" fontId="15" fillId="0" borderId="0" xfId="0" applyNumberFormat="1" applyFont="1" applyFill="1" applyAlignment="1">
      <alignment vertical="center"/>
    </xf>
    <xf numFmtId="1" fontId="16" fillId="0" borderId="0" xfId="0" applyNumberFormat="1" applyFont="1" applyFill="1" applyAlignment="1">
      <alignment vertical="center"/>
    </xf>
    <xf numFmtId="0" fontId="15" fillId="0" borderId="0" xfId="0" applyFont="1" applyFill="1"/>
    <xf numFmtId="4" fontId="13" fillId="0" borderId="0" xfId="0" applyNumberFormat="1" applyFont="1" applyFill="1"/>
    <xf numFmtId="4" fontId="23" fillId="0" borderId="8" xfId="0" applyNumberFormat="1" applyFont="1" applyFill="1" applyBorder="1" applyAlignment="1">
      <alignment horizontal="center" vertical="top" wrapText="1"/>
    </xf>
    <xf numFmtId="4" fontId="23" fillId="0" borderId="9" xfId="0" applyNumberFormat="1" applyFont="1" applyFill="1" applyBorder="1" applyAlignment="1">
      <alignment horizontal="center" vertical="top" wrapText="1"/>
    </xf>
    <xf numFmtId="49" fontId="23" fillId="0" borderId="8" xfId="0" applyNumberFormat="1" applyFont="1" applyFill="1" applyBorder="1" applyAlignment="1">
      <alignment horizontal="center" vertical="top"/>
    </xf>
    <xf numFmtId="49" fontId="23" fillId="0" borderId="9" xfId="0" applyNumberFormat="1" applyFont="1" applyFill="1" applyBorder="1" applyAlignment="1">
      <alignment horizontal="center" vertical="top"/>
    </xf>
    <xf numFmtId="0" fontId="23" fillId="0" borderId="8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49" fontId="23" fillId="0" borderId="8" xfId="0" applyNumberFormat="1" applyFont="1" applyFill="1" applyBorder="1" applyAlignment="1">
      <alignment horizontal="center" vertical="top" wrapText="1"/>
    </xf>
    <xf numFmtId="49" fontId="23" fillId="0" borderId="9" xfId="0" applyNumberFormat="1" applyFont="1" applyFill="1" applyBorder="1" applyAlignment="1">
      <alignment horizontal="center" vertical="top" wrapText="1"/>
    </xf>
    <xf numFmtId="3" fontId="23" fillId="0" borderId="8" xfId="0" applyNumberFormat="1" applyFont="1" applyFill="1" applyBorder="1" applyAlignment="1">
      <alignment horizontal="center" vertical="top" wrapText="1"/>
    </xf>
    <xf numFmtId="3" fontId="23" fillId="0" borderId="9" xfId="0" applyNumberFormat="1" applyFont="1" applyFill="1" applyBorder="1" applyAlignment="1">
      <alignment horizontal="center" vertical="top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/>
    </xf>
    <xf numFmtId="4" fontId="23" fillId="0" borderId="8" xfId="0" applyNumberFormat="1" applyFont="1" applyFill="1" applyBorder="1" applyAlignment="1">
      <alignment horizontal="center" vertical="center" wrapText="1"/>
    </xf>
    <xf numFmtId="4" fontId="23" fillId="0" borderId="9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/>
    </xf>
    <xf numFmtId="3" fontId="23" fillId="0" borderId="8" xfId="0" applyNumberFormat="1" applyFont="1" applyFill="1" applyBorder="1" applyAlignment="1">
      <alignment horizontal="center" vertical="center" wrapText="1"/>
    </xf>
    <xf numFmtId="3" fontId="23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</cellXfs>
  <cellStyles count="6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2 2" xfId="58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7"/>
    <cellStyle name="Финансовый 2 2" xfId="64"/>
    <cellStyle name="Финансовый 2 2 2" xfId="61"/>
    <cellStyle name="Финансовый 2 2 2 2" xfId="65"/>
    <cellStyle name="Финансовый 2 3" xfId="60"/>
    <cellStyle name="Финансовый 3" xfId="68"/>
    <cellStyle name="Фінансовий 2" xfId="62"/>
    <cellStyle name="Фінансовий 2 2" xfId="66"/>
    <cellStyle name="Фінансовий 3" xfId="59"/>
    <cellStyle name="Фінансовий 3 2" xfId="63"/>
    <cellStyle name="Фінансовий 4" xfId="6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53E040"/>
      <color rgb="FF00800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15875</xdr:colOff>
      <xdr:row>276</xdr:row>
      <xdr:rowOff>0</xdr:rowOff>
    </xdr:from>
    <xdr:ext cx="0" cy="88034"/>
    <xdr:pic>
      <xdr:nvPicPr>
        <xdr:cNvPr id="2" name="Picture 20">
          <a:extLst>
            <a:ext uri="{FF2B5EF4-FFF2-40B4-BE49-F238E27FC236}">
              <a16:creationId xmlns:a16="http://schemas.microsoft.com/office/drawing/2014/main" id="{99A2BBB6-A257-4E16-9C40-3E58AD7A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3" name="Picture 20">
          <a:extLst>
            <a:ext uri="{FF2B5EF4-FFF2-40B4-BE49-F238E27FC236}">
              <a16:creationId xmlns:a16="http://schemas.microsoft.com/office/drawing/2014/main" id="{AD0E3190-E599-4D09-93FE-3365F253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0" cy="82873"/>
    <xdr:pic>
      <xdr:nvPicPr>
        <xdr:cNvPr id="4" name="Picture 20">
          <a:extLst>
            <a:ext uri="{FF2B5EF4-FFF2-40B4-BE49-F238E27FC236}">
              <a16:creationId xmlns:a16="http://schemas.microsoft.com/office/drawing/2014/main" id="{C24E5441-54BC-4E27-8958-27FBC7C5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5" name="Picture 20">
          <a:extLst>
            <a:ext uri="{FF2B5EF4-FFF2-40B4-BE49-F238E27FC236}">
              <a16:creationId xmlns:a16="http://schemas.microsoft.com/office/drawing/2014/main" id="{E592F8FA-E381-4FCD-B4FC-727EE542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6" name="Picture 20">
          <a:extLst>
            <a:ext uri="{FF2B5EF4-FFF2-40B4-BE49-F238E27FC236}">
              <a16:creationId xmlns:a16="http://schemas.microsoft.com/office/drawing/2014/main" id="{EC04E2B2-EFEE-42A5-9D14-EFD5D270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7" name="Picture 20">
          <a:extLst>
            <a:ext uri="{FF2B5EF4-FFF2-40B4-BE49-F238E27FC236}">
              <a16:creationId xmlns:a16="http://schemas.microsoft.com/office/drawing/2014/main" id="{ABDE998A-0A0E-4F40-B458-D0B87575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8" name="Picture 20">
          <a:extLst>
            <a:ext uri="{FF2B5EF4-FFF2-40B4-BE49-F238E27FC236}">
              <a16:creationId xmlns:a16="http://schemas.microsoft.com/office/drawing/2014/main" id="{1424001B-D193-4D92-A978-CF37B98D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9" name="Picture 20">
          <a:extLst>
            <a:ext uri="{FF2B5EF4-FFF2-40B4-BE49-F238E27FC236}">
              <a16:creationId xmlns:a16="http://schemas.microsoft.com/office/drawing/2014/main" id="{6F2B0238-5473-4890-8CE8-3F36FD81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10" name="Picture 20">
          <a:extLst>
            <a:ext uri="{FF2B5EF4-FFF2-40B4-BE49-F238E27FC236}">
              <a16:creationId xmlns:a16="http://schemas.microsoft.com/office/drawing/2014/main" id="{302920A3-FC27-44B5-B45A-9A000A2E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11" name="Picture 20">
          <a:extLst>
            <a:ext uri="{FF2B5EF4-FFF2-40B4-BE49-F238E27FC236}">
              <a16:creationId xmlns:a16="http://schemas.microsoft.com/office/drawing/2014/main" id="{EE0DC011-6014-4EAF-BC73-1D42175A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12" name="Picture 20">
          <a:extLst>
            <a:ext uri="{FF2B5EF4-FFF2-40B4-BE49-F238E27FC236}">
              <a16:creationId xmlns:a16="http://schemas.microsoft.com/office/drawing/2014/main" id="{0F5E33D1-DBF0-4996-87D4-FE912F39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13" name="Picture 20">
          <a:extLst>
            <a:ext uri="{FF2B5EF4-FFF2-40B4-BE49-F238E27FC236}">
              <a16:creationId xmlns:a16="http://schemas.microsoft.com/office/drawing/2014/main" id="{3E2C8B92-BE48-4541-8092-9F643EB6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14" name="Picture 20">
          <a:extLst>
            <a:ext uri="{FF2B5EF4-FFF2-40B4-BE49-F238E27FC236}">
              <a16:creationId xmlns:a16="http://schemas.microsoft.com/office/drawing/2014/main" id="{C67699CF-79A3-42D8-97F3-89605EE7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15" name="Picture 20">
          <a:extLst>
            <a:ext uri="{FF2B5EF4-FFF2-40B4-BE49-F238E27FC236}">
              <a16:creationId xmlns:a16="http://schemas.microsoft.com/office/drawing/2014/main" id="{057D0B6E-E2A3-474E-B5EF-5FE1EDBE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16" name="Picture 20">
          <a:extLst>
            <a:ext uri="{FF2B5EF4-FFF2-40B4-BE49-F238E27FC236}">
              <a16:creationId xmlns:a16="http://schemas.microsoft.com/office/drawing/2014/main" id="{2DEDB2B3-F884-46E4-B4A1-930E8431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17" name="Picture 20">
          <a:extLst>
            <a:ext uri="{FF2B5EF4-FFF2-40B4-BE49-F238E27FC236}">
              <a16:creationId xmlns:a16="http://schemas.microsoft.com/office/drawing/2014/main" id="{871AD9A5-8934-48AF-906D-ABEB4F7E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18" name="Picture 20">
          <a:extLst>
            <a:ext uri="{FF2B5EF4-FFF2-40B4-BE49-F238E27FC236}">
              <a16:creationId xmlns:a16="http://schemas.microsoft.com/office/drawing/2014/main" id="{591C45AE-3A64-43E0-A2BC-8DC1474B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19" name="Picture 20">
          <a:extLst>
            <a:ext uri="{FF2B5EF4-FFF2-40B4-BE49-F238E27FC236}">
              <a16:creationId xmlns:a16="http://schemas.microsoft.com/office/drawing/2014/main" id="{CDB08307-022F-443D-8408-A7C4A09D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0" name="Picture 20">
          <a:extLst>
            <a:ext uri="{FF2B5EF4-FFF2-40B4-BE49-F238E27FC236}">
              <a16:creationId xmlns:a16="http://schemas.microsoft.com/office/drawing/2014/main" id="{D78BEE5A-752F-4815-BF5C-6252ED39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1" name="Picture 20">
          <a:extLst>
            <a:ext uri="{FF2B5EF4-FFF2-40B4-BE49-F238E27FC236}">
              <a16:creationId xmlns:a16="http://schemas.microsoft.com/office/drawing/2014/main" id="{FCE461DC-68B2-4750-BD59-B8628434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22" name="Picture 20">
          <a:extLst>
            <a:ext uri="{FF2B5EF4-FFF2-40B4-BE49-F238E27FC236}">
              <a16:creationId xmlns:a16="http://schemas.microsoft.com/office/drawing/2014/main" id="{1274B016-9A89-4526-B0AE-76A1D9B9D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3" name="Picture 20">
          <a:extLst>
            <a:ext uri="{FF2B5EF4-FFF2-40B4-BE49-F238E27FC236}">
              <a16:creationId xmlns:a16="http://schemas.microsoft.com/office/drawing/2014/main" id="{3C2CE411-75D2-452D-BB56-656776BE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4" name="Picture 20">
          <a:extLst>
            <a:ext uri="{FF2B5EF4-FFF2-40B4-BE49-F238E27FC236}">
              <a16:creationId xmlns:a16="http://schemas.microsoft.com/office/drawing/2014/main" id="{EFC606D5-38A4-4AC2-ACF3-543EFB60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25" name="Picture 20">
          <a:extLst>
            <a:ext uri="{FF2B5EF4-FFF2-40B4-BE49-F238E27FC236}">
              <a16:creationId xmlns:a16="http://schemas.microsoft.com/office/drawing/2014/main" id="{64C46186-D88F-4A92-B77F-6489CFFC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6" name="Picture 20">
          <a:extLst>
            <a:ext uri="{FF2B5EF4-FFF2-40B4-BE49-F238E27FC236}">
              <a16:creationId xmlns:a16="http://schemas.microsoft.com/office/drawing/2014/main" id="{AF1F00E1-3FAB-409C-8225-4F9EF48B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7" name="Picture 20">
          <a:extLst>
            <a:ext uri="{FF2B5EF4-FFF2-40B4-BE49-F238E27FC236}">
              <a16:creationId xmlns:a16="http://schemas.microsoft.com/office/drawing/2014/main" id="{C5E3708D-B30F-43FE-B15A-87942CC8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28" name="Picture 20">
          <a:extLst>
            <a:ext uri="{FF2B5EF4-FFF2-40B4-BE49-F238E27FC236}">
              <a16:creationId xmlns:a16="http://schemas.microsoft.com/office/drawing/2014/main" id="{0DF38FFA-B545-4F6C-AF69-6D6EC242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9" name="Picture 20">
          <a:extLst>
            <a:ext uri="{FF2B5EF4-FFF2-40B4-BE49-F238E27FC236}">
              <a16:creationId xmlns:a16="http://schemas.microsoft.com/office/drawing/2014/main" id="{24981E5F-F3AF-4DFB-8CB3-A4E04374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30" name="Picture 20">
          <a:extLst>
            <a:ext uri="{FF2B5EF4-FFF2-40B4-BE49-F238E27FC236}">
              <a16:creationId xmlns:a16="http://schemas.microsoft.com/office/drawing/2014/main" id="{E091C108-821C-45FF-9CA6-9BDC748D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31" name="Picture 20">
          <a:extLst>
            <a:ext uri="{FF2B5EF4-FFF2-40B4-BE49-F238E27FC236}">
              <a16:creationId xmlns:a16="http://schemas.microsoft.com/office/drawing/2014/main" id="{85875813-E18A-40F2-AE67-BB1FFCA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32" name="Picture 20">
          <a:extLst>
            <a:ext uri="{FF2B5EF4-FFF2-40B4-BE49-F238E27FC236}">
              <a16:creationId xmlns:a16="http://schemas.microsoft.com/office/drawing/2014/main" id="{C1A56CF7-801F-4494-957E-C8AD8552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33" name="Picture 20">
          <a:extLst>
            <a:ext uri="{FF2B5EF4-FFF2-40B4-BE49-F238E27FC236}">
              <a16:creationId xmlns:a16="http://schemas.microsoft.com/office/drawing/2014/main" id="{B22ECB8D-AB73-4807-9C69-BCF2651B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34" name="Picture 20">
          <a:extLst>
            <a:ext uri="{FF2B5EF4-FFF2-40B4-BE49-F238E27FC236}">
              <a16:creationId xmlns:a16="http://schemas.microsoft.com/office/drawing/2014/main" id="{F60AD54F-5881-4351-A453-1E5F6754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35" name="Picture 20">
          <a:extLst>
            <a:ext uri="{FF2B5EF4-FFF2-40B4-BE49-F238E27FC236}">
              <a16:creationId xmlns:a16="http://schemas.microsoft.com/office/drawing/2014/main" id="{1A7C52B5-F637-4B25-A699-376AF81D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36" name="Picture 20">
          <a:extLst>
            <a:ext uri="{FF2B5EF4-FFF2-40B4-BE49-F238E27FC236}">
              <a16:creationId xmlns:a16="http://schemas.microsoft.com/office/drawing/2014/main" id="{117CAA0B-AAC1-4190-BBB0-E9EE8757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37" name="Picture 20">
          <a:extLst>
            <a:ext uri="{FF2B5EF4-FFF2-40B4-BE49-F238E27FC236}">
              <a16:creationId xmlns:a16="http://schemas.microsoft.com/office/drawing/2014/main" id="{46CF897F-986E-450F-A7A3-95EC9C6A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38" name="Picture 20">
          <a:extLst>
            <a:ext uri="{FF2B5EF4-FFF2-40B4-BE49-F238E27FC236}">
              <a16:creationId xmlns:a16="http://schemas.microsoft.com/office/drawing/2014/main" id="{93BE09F0-A22A-4DFB-876A-78484C57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39" name="Picture 20">
          <a:extLst>
            <a:ext uri="{FF2B5EF4-FFF2-40B4-BE49-F238E27FC236}">
              <a16:creationId xmlns:a16="http://schemas.microsoft.com/office/drawing/2014/main" id="{6D6D0C41-2019-4ADB-A343-F19E5D4D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40" name="Picture 20">
          <a:extLst>
            <a:ext uri="{FF2B5EF4-FFF2-40B4-BE49-F238E27FC236}">
              <a16:creationId xmlns:a16="http://schemas.microsoft.com/office/drawing/2014/main" id="{FD4D4F3E-6406-4055-836A-2E761DC8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41" name="Picture 20">
          <a:extLst>
            <a:ext uri="{FF2B5EF4-FFF2-40B4-BE49-F238E27FC236}">
              <a16:creationId xmlns:a16="http://schemas.microsoft.com/office/drawing/2014/main" id="{BC13253A-74E7-46BB-BD31-471BB710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42" name="Picture 20">
          <a:extLst>
            <a:ext uri="{FF2B5EF4-FFF2-40B4-BE49-F238E27FC236}">
              <a16:creationId xmlns:a16="http://schemas.microsoft.com/office/drawing/2014/main" id="{36C98919-1682-4FF7-88BD-5EB43263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0" cy="82873"/>
    <xdr:pic>
      <xdr:nvPicPr>
        <xdr:cNvPr id="43" name="Picture 20">
          <a:extLst>
            <a:ext uri="{FF2B5EF4-FFF2-40B4-BE49-F238E27FC236}">
              <a16:creationId xmlns:a16="http://schemas.microsoft.com/office/drawing/2014/main" id="{BCCEBAF4-8823-4CDB-A3D2-6E214083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44" name="Picture 20">
          <a:extLst>
            <a:ext uri="{FF2B5EF4-FFF2-40B4-BE49-F238E27FC236}">
              <a16:creationId xmlns:a16="http://schemas.microsoft.com/office/drawing/2014/main" id="{9BB2B072-A1D0-413B-9ECF-1858E909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45" name="Picture 20">
          <a:extLst>
            <a:ext uri="{FF2B5EF4-FFF2-40B4-BE49-F238E27FC236}">
              <a16:creationId xmlns:a16="http://schemas.microsoft.com/office/drawing/2014/main" id="{EDF1817A-49A3-457E-A100-00A918FF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46" name="Picture 20">
          <a:extLst>
            <a:ext uri="{FF2B5EF4-FFF2-40B4-BE49-F238E27FC236}">
              <a16:creationId xmlns:a16="http://schemas.microsoft.com/office/drawing/2014/main" id="{61B66B6E-BA12-47F1-8AC3-0714067F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47" name="Picture 20">
          <a:extLst>
            <a:ext uri="{FF2B5EF4-FFF2-40B4-BE49-F238E27FC236}">
              <a16:creationId xmlns:a16="http://schemas.microsoft.com/office/drawing/2014/main" id="{E4B928D6-D82B-46F2-B4EB-E17BC1C5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48" name="Picture 20">
          <a:extLst>
            <a:ext uri="{FF2B5EF4-FFF2-40B4-BE49-F238E27FC236}">
              <a16:creationId xmlns:a16="http://schemas.microsoft.com/office/drawing/2014/main" id="{89E8DD2A-C0A3-470C-A866-9DDFABEE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49" name="Picture 20">
          <a:extLst>
            <a:ext uri="{FF2B5EF4-FFF2-40B4-BE49-F238E27FC236}">
              <a16:creationId xmlns:a16="http://schemas.microsoft.com/office/drawing/2014/main" id="{E4CDC073-3017-4F98-9873-1764A8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50" name="Picture 20">
          <a:extLst>
            <a:ext uri="{FF2B5EF4-FFF2-40B4-BE49-F238E27FC236}">
              <a16:creationId xmlns:a16="http://schemas.microsoft.com/office/drawing/2014/main" id="{82B74DB2-6C35-4FEA-82CC-966874A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51" name="Picture 20">
          <a:extLst>
            <a:ext uri="{FF2B5EF4-FFF2-40B4-BE49-F238E27FC236}">
              <a16:creationId xmlns:a16="http://schemas.microsoft.com/office/drawing/2014/main" id="{6541C2B5-D2D2-4064-8CE0-A555B6C3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52" name="Picture 20">
          <a:extLst>
            <a:ext uri="{FF2B5EF4-FFF2-40B4-BE49-F238E27FC236}">
              <a16:creationId xmlns:a16="http://schemas.microsoft.com/office/drawing/2014/main" id="{22F97269-5A36-4D80-AC53-C1841539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53" name="Picture 20">
          <a:extLst>
            <a:ext uri="{FF2B5EF4-FFF2-40B4-BE49-F238E27FC236}">
              <a16:creationId xmlns:a16="http://schemas.microsoft.com/office/drawing/2014/main" id="{54322A81-C7F7-4593-BE70-215B9AF1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54" name="Picture 20">
          <a:extLst>
            <a:ext uri="{FF2B5EF4-FFF2-40B4-BE49-F238E27FC236}">
              <a16:creationId xmlns:a16="http://schemas.microsoft.com/office/drawing/2014/main" id="{89DD959B-8479-4BC9-B330-A114BC00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55" name="Picture 20">
          <a:extLst>
            <a:ext uri="{FF2B5EF4-FFF2-40B4-BE49-F238E27FC236}">
              <a16:creationId xmlns:a16="http://schemas.microsoft.com/office/drawing/2014/main" id="{F2F1533F-75CF-40D9-9416-04FABCFE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56" name="Picture 20">
          <a:extLst>
            <a:ext uri="{FF2B5EF4-FFF2-40B4-BE49-F238E27FC236}">
              <a16:creationId xmlns:a16="http://schemas.microsoft.com/office/drawing/2014/main" id="{2CF80283-249A-45E3-9130-0B5689C8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57" name="Picture 20">
          <a:extLst>
            <a:ext uri="{FF2B5EF4-FFF2-40B4-BE49-F238E27FC236}">
              <a16:creationId xmlns:a16="http://schemas.microsoft.com/office/drawing/2014/main" id="{652C42CD-3495-4A06-A98D-F394E97A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58" name="Picture 20">
          <a:extLst>
            <a:ext uri="{FF2B5EF4-FFF2-40B4-BE49-F238E27FC236}">
              <a16:creationId xmlns:a16="http://schemas.microsoft.com/office/drawing/2014/main" id="{69FEA3D8-B82D-4C74-A184-F40CBE57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59" name="Picture 20">
          <a:extLst>
            <a:ext uri="{FF2B5EF4-FFF2-40B4-BE49-F238E27FC236}">
              <a16:creationId xmlns:a16="http://schemas.microsoft.com/office/drawing/2014/main" id="{FFF42806-B443-4CEC-B6B4-E1944C7A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60" name="Picture 20">
          <a:extLst>
            <a:ext uri="{FF2B5EF4-FFF2-40B4-BE49-F238E27FC236}">
              <a16:creationId xmlns:a16="http://schemas.microsoft.com/office/drawing/2014/main" id="{52C5AA58-97A6-4714-8F1C-E220C829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61" name="Picture 20">
          <a:extLst>
            <a:ext uri="{FF2B5EF4-FFF2-40B4-BE49-F238E27FC236}">
              <a16:creationId xmlns:a16="http://schemas.microsoft.com/office/drawing/2014/main" id="{185D36DF-A120-4F14-BB81-58CBC896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62" name="Picture 20">
          <a:extLst>
            <a:ext uri="{FF2B5EF4-FFF2-40B4-BE49-F238E27FC236}">
              <a16:creationId xmlns:a16="http://schemas.microsoft.com/office/drawing/2014/main" id="{84269475-E828-4E4B-BCD1-56BEA3F1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63" name="Picture 20">
          <a:extLst>
            <a:ext uri="{FF2B5EF4-FFF2-40B4-BE49-F238E27FC236}">
              <a16:creationId xmlns:a16="http://schemas.microsoft.com/office/drawing/2014/main" id="{BCFF382C-3163-4A8A-A850-78F0FED4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64" name="Picture 20">
          <a:extLst>
            <a:ext uri="{FF2B5EF4-FFF2-40B4-BE49-F238E27FC236}">
              <a16:creationId xmlns:a16="http://schemas.microsoft.com/office/drawing/2014/main" id="{D9128E1C-AE98-4197-8BE5-5B343042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65" name="Picture 20">
          <a:extLst>
            <a:ext uri="{FF2B5EF4-FFF2-40B4-BE49-F238E27FC236}">
              <a16:creationId xmlns:a16="http://schemas.microsoft.com/office/drawing/2014/main" id="{3439D772-FCAC-4455-9E23-930F8A40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66" name="Picture 20">
          <a:extLst>
            <a:ext uri="{FF2B5EF4-FFF2-40B4-BE49-F238E27FC236}">
              <a16:creationId xmlns:a16="http://schemas.microsoft.com/office/drawing/2014/main" id="{AB9736EE-A423-4136-8731-D45CB0DD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67" name="Picture 20">
          <a:extLst>
            <a:ext uri="{FF2B5EF4-FFF2-40B4-BE49-F238E27FC236}">
              <a16:creationId xmlns:a16="http://schemas.microsoft.com/office/drawing/2014/main" id="{096CD544-9C67-490A-820D-C0CF23CF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68" name="Picture 20">
          <a:extLst>
            <a:ext uri="{FF2B5EF4-FFF2-40B4-BE49-F238E27FC236}">
              <a16:creationId xmlns:a16="http://schemas.microsoft.com/office/drawing/2014/main" id="{BFDB7A49-DA01-4655-9E5A-D562E71D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69" name="Picture 20">
          <a:extLst>
            <a:ext uri="{FF2B5EF4-FFF2-40B4-BE49-F238E27FC236}">
              <a16:creationId xmlns:a16="http://schemas.microsoft.com/office/drawing/2014/main" id="{9B88B784-96D9-460D-A4B9-301A016D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70" name="Picture 20">
          <a:extLst>
            <a:ext uri="{FF2B5EF4-FFF2-40B4-BE49-F238E27FC236}">
              <a16:creationId xmlns:a16="http://schemas.microsoft.com/office/drawing/2014/main" id="{8A4F6CDA-E63E-47B1-B7FA-B4BA9FEB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71" name="Picture 20">
          <a:extLst>
            <a:ext uri="{FF2B5EF4-FFF2-40B4-BE49-F238E27FC236}">
              <a16:creationId xmlns:a16="http://schemas.microsoft.com/office/drawing/2014/main" id="{750E6961-3480-4274-9BC2-592CF931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72" name="Picture 20">
          <a:extLst>
            <a:ext uri="{FF2B5EF4-FFF2-40B4-BE49-F238E27FC236}">
              <a16:creationId xmlns:a16="http://schemas.microsoft.com/office/drawing/2014/main" id="{7C236BBC-8736-48FD-B940-C20B3EF9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73" name="Picture 20">
          <a:extLst>
            <a:ext uri="{FF2B5EF4-FFF2-40B4-BE49-F238E27FC236}">
              <a16:creationId xmlns:a16="http://schemas.microsoft.com/office/drawing/2014/main" id="{7823E9E6-554F-4B3C-8560-CE6E1359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74" name="Picture 20">
          <a:extLst>
            <a:ext uri="{FF2B5EF4-FFF2-40B4-BE49-F238E27FC236}">
              <a16:creationId xmlns:a16="http://schemas.microsoft.com/office/drawing/2014/main" id="{9F6F5857-1ADD-4A48-9364-C19A1354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75" name="Picture 20">
          <a:extLst>
            <a:ext uri="{FF2B5EF4-FFF2-40B4-BE49-F238E27FC236}">
              <a16:creationId xmlns:a16="http://schemas.microsoft.com/office/drawing/2014/main" id="{7E4C77B3-FFC5-4CFF-BF64-477B78A9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76" name="Picture 20">
          <a:extLst>
            <a:ext uri="{FF2B5EF4-FFF2-40B4-BE49-F238E27FC236}">
              <a16:creationId xmlns:a16="http://schemas.microsoft.com/office/drawing/2014/main" id="{0C758BD0-E372-4F80-AFDC-08538BCC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77" name="Picture 20">
          <a:extLst>
            <a:ext uri="{FF2B5EF4-FFF2-40B4-BE49-F238E27FC236}">
              <a16:creationId xmlns:a16="http://schemas.microsoft.com/office/drawing/2014/main" id="{BF09FF66-2439-4DC1-8274-670AC7CD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78" name="Picture 20">
          <a:extLst>
            <a:ext uri="{FF2B5EF4-FFF2-40B4-BE49-F238E27FC236}">
              <a16:creationId xmlns:a16="http://schemas.microsoft.com/office/drawing/2014/main" id="{A48216B5-4544-4705-A34A-40BBB05B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79" name="Picture 20">
          <a:extLst>
            <a:ext uri="{FF2B5EF4-FFF2-40B4-BE49-F238E27FC236}">
              <a16:creationId xmlns:a16="http://schemas.microsoft.com/office/drawing/2014/main" id="{24EF325F-7002-4167-9F7E-7624EA67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3111500</xdr:colOff>
      <xdr:row>276</xdr:row>
      <xdr:rowOff>0</xdr:rowOff>
    </xdr:from>
    <xdr:ext cx="0" cy="82874"/>
    <xdr:pic>
      <xdr:nvPicPr>
        <xdr:cNvPr id="80" name="Picture 20">
          <a:extLst>
            <a:ext uri="{FF2B5EF4-FFF2-40B4-BE49-F238E27FC236}">
              <a16:creationId xmlns:a16="http://schemas.microsoft.com/office/drawing/2014/main" id="{BE70C18D-F05F-446A-B323-8A12B17A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81" name="Picture 20">
          <a:extLst>
            <a:ext uri="{FF2B5EF4-FFF2-40B4-BE49-F238E27FC236}">
              <a16:creationId xmlns:a16="http://schemas.microsoft.com/office/drawing/2014/main" id="{16980E17-863E-4AB0-A6E6-3879BA2B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0" cy="82873"/>
    <xdr:pic>
      <xdr:nvPicPr>
        <xdr:cNvPr id="82" name="Picture 20">
          <a:extLst>
            <a:ext uri="{FF2B5EF4-FFF2-40B4-BE49-F238E27FC236}">
              <a16:creationId xmlns:a16="http://schemas.microsoft.com/office/drawing/2014/main" id="{347D042C-A8B2-4CA9-B4F7-8A44A795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83" name="Picture 20">
          <a:extLst>
            <a:ext uri="{FF2B5EF4-FFF2-40B4-BE49-F238E27FC236}">
              <a16:creationId xmlns:a16="http://schemas.microsoft.com/office/drawing/2014/main" id="{1BB666E2-5F82-404A-B66A-074C9542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84" name="Picture 20">
          <a:extLst>
            <a:ext uri="{FF2B5EF4-FFF2-40B4-BE49-F238E27FC236}">
              <a16:creationId xmlns:a16="http://schemas.microsoft.com/office/drawing/2014/main" id="{8072E20B-08A0-4D55-854D-18F394B7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85" name="Picture 20">
          <a:extLst>
            <a:ext uri="{FF2B5EF4-FFF2-40B4-BE49-F238E27FC236}">
              <a16:creationId xmlns:a16="http://schemas.microsoft.com/office/drawing/2014/main" id="{37997E38-DC4F-45E2-B182-586F784D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86" name="Picture 20">
          <a:extLst>
            <a:ext uri="{FF2B5EF4-FFF2-40B4-BE49-F238E27FC236}">
              <a16:creationId xmlns:a16="http://schemas.microsoft.com/office/drawing/2014/main" id="{09972B8D-DB39-4793-B955-2E7E8CC0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87" name="Picture 20">
          <a:extLst>
            <a:ext uri="{FF2B5EF4-FFF2-40B4-BE49-F238E27FC236}">
              <a16:creationId xmlns:a16="http://schemas.microsoft.com/office/drawing/2014/main" id="{9665ABD1-88EE-4691-8667-E7C28CD5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88" name="Picture 20">
          <a:extLst>
            <a:ext uri="{FF2B5EF4-FFF2-40B4-BE49-F238E27FC236}">
              <a16:creationId xmlns:a16="http://schemas.microsoft.com/office/drawing/2014/main" id="{B905B5C7-F599-4C26-AA5B-A7553DD4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89" name="Picture 20">
          <a:extLst>
            <a:ext uri="{FF2B5EF4-FFF2-40B4-BE49-F238E27FC236}">
              <a16:creationId xmlns:a16="http://schemas.microsoft.com/office/drawing/2014/main" id="{46C9C6B2-12A6-453D-9A56-83761753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90" name="Picture 20">
          <a:extLst>
            <a:ext uri="{FF2B5EF4-FFF2-40B4-BE49-F238E27FC236}">
              <a16:creationId xmlns:a16="http://schemas.microsoft.com/office/drawing/2014/main" id="{682D6A16-C0DF-4433-8064-292EC299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91" name="Picture 20">
          <a:extLst>
            <a:ext uri="{FF2B5EF4-FFF2-40B4-BE49-F238E27FC236}">
              <a16:creationId xmlns:a16="http://schemas.microsoft.com/office/drawing/2014/main" id="{41E9066F-5998-4EFA-A3DB-4D6BE25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0" cy="82873"/>
    <xdr:pic>
      <xdr:nvPicPr>
        <xdr:cNvPr id="92" name="Picture 20">
          <a:extLst>
            <a:ext uri="{FF2B5EF4-FFF2-40B4-BE49-F238E27FC236}">
              <a16:creationId xmlns:a16="http://schemas.microsoft.com/office/drawing/2014/main" id="{3FB576CC-3A85-40AB-9DC9-CFB3DE61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93" name="Picture 20">
          <a:extLst>
            <a:ext uri="{FF2B5EF4-FFF2-40B4-BE49-F238E27FC236}">
              <a16:creationId xmlns:a16="http://schemas.microsoft.com/office/drawing/2014/main" id="{A02F0FEC-9503-4F81-8480-A77E0648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94" name="Picture 20">
          <a:extLst>
            <a:ext uri="{FF2B5EF4-FFF2-40B4-BE49-F238E27FC236}">
              <a16:creationId xmlns:a16="http://schemas.microsoft.com/office/drawing/2014/main" id="{7085D06E-8CDC-4735-8EAB-A7EEA1FF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95" name="Picture 20">
          <a:extLst>
            <a:ext uri="{FF2B5EF4-FFF2-40B4-BE49-F238E27FC236}">
              <a16:creationId xmlns:a16="http://schemas.microsoft.com/office/drawing/2014/main" id="{EBD8B775-CE59-4D84-99AB-0D6A8B12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96" name="Picture 20">
          <a:extLst>
            <a:ext uri="{FF2B5EF4-FFF2-40B4-BE49-F238E27FC236}">
              <a16:creationId xmlns:a16="http://schemas.microsoft.com/office/drawing/2014/main" id="{4F867D11-2167-4AF8-8381-E7684CE1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97" name="Picture 20">
          <a:extLst>
            <a:ext uri="{FF2B5EF4-FFF2-40B4-BE49-F238E27FC236}">
              <a16:creationId xmlns:a16="http://schemas.microsoft.com/office/drawing/2014/main" id="{C056B05C-5EB3-4BBB-9C50-6C1D3930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98" name="Picture 20">
          <a:extLst>
            <a:ext uri="{FF2B5EF4-FFF2-40B4-BE49-F238E27FC236}">
              <a16:creationId xmlns:a16="http://schemas.microsoft.com/office/drawing/2014/main" id="{A1B5E5A4-DA96-48FA-9C69-EF0072C5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99" name="Picture 20">
          <a:extLst>
            <a:ext uri="{FF2B5EF4-FFF2-40B4-BE49-F238E27FC236}">
              <a16:creationId xmlns:a16="http://schemas.microsoft.com/office/drawing/2014/main" id="{2985F814-7817-4874-9531-4E45E226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00" name="Picture 20">
          <a:extLst>
            <a:ext uri="{FF2B5EF4-FFF2-40B4-BE49-F238E27FC236}">
              <a16:creationId xmlns:a16="http://schemas.microsoft.com/office/drawing/2014/main" id="{A105471D-6ADA-4CC5-A979-F55B44B6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01" name="Picture 20">
          <a:extLst>
            <a:ext uri="{FF2B5EF4-FFF2-40B4-BE49-F238E27FC236}">
              <a16:creationId xmlns:a16="http://schemas.microsoft.com/office/drawing/2014/main" id="{48D36F81-2742-4A51-A9D8-2C38E94B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02" name="Picture 20">
          <a:extLst>
            <a:ext uri="{FF2B5EF4-FFF2-40B4-BE49-F238E27FC236}">
              <a16:creationId xmlns:a16="http://schemas.microsoft.com/office/drawing/2014/main" id="{0B71DEEA-BCB5-4AB0-8ADE-F955C088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103" name="Picture 20">
          <a:extLst>
            <a:ext uri="{FF2B5EF4-FFF2-40B4-BE49-F238E27FC236}">
              <a16:creationId xmlns:a16="http://schemas.microsoft.com/office/drawing/2014/main" id="{A90976E5-0012-40A9-8690-1356EBA9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0" cy="82873"/>
    <xdr:pic>
      <xdr:nvPicPr>
        <xdr:cNvPr id="104" name="Picture 20">
          <a:extLst>
            <a:ext uri="{FF2B5EF4-FFF2-40B4-BE49-F238E27FC236}">
              <a16:creationId xmlns:a16="http://schemas.microsoft.com/office/drawing/2014/main" id="{9EDAF0DD-4BF4-44CD-866A-6D092FA4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05" name="Picture 20">
          <a:extLst>
            <a:ext uri="{FF2B5EF4-FFF2-40B4-BE49-F238E27FC236}">
              <a16:creationId xmlns:a16="http://schemas.microsoft.com/office/drawing/2014/main" id="{43D55349-31F8-4CE2-8435-530BE12D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06" name="Picture 20">
          <a:extLst>
            <a:ext uri="{FF2B5EF4-FFF2-40B4-BE49-F238E27FC236}">
              <a16:creationId xmlns:a16="http://schemas.microsoft.com/office/drawing/2014/main" id="{CC9541C3-F94F-420C-8BC2-EB4BBCE1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07" name="Picture 20">
          <a:extLst>
            <a:ext uri="{FF2B5EF4-FFF2-40B4-BE49-F238E27FC236}">
              <a16:creationId xmlns:a16="http://schemas.microsoft.com/office/drawing/2014/main" id="{AD40EA01-D570-44C6-BA73-720192B8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08" name="Picture 20">
          <a:extLst>
            <a:ext uri="{FF2B5EF4-FFF2-40B4-BE49-F238E27FC236}">
              <a16:creationId xmlns:a16="http://schemas.microsoft.com/office/drawing/2014/main" id="{8F09B690-2BC4-4D5C-A2AF-4C685421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09" name="Picture 20">
          <a:extLst>
            <a:ext uri="{FF2B5EF4-FFF2-40B4-BE49-F238E27FC236}">
              <a16:creationId xmlns:a16="http://schemas.microsoft.com/office/drawing/2014/main" id="{8EB603A1-57CF-43D0-9B05-FA490CB2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10" name="Picture 20">
          <a:extLst>
            <a:ext uri="{FF2B5EF4-FFF2-40B4-BE49-F238E27FC236}">
              <a16:creationId xmlns:a16="http://schemas.microsoft.com/office/drawing/2014/main" id="{8792CE97-8196-4528-86B8-16B30747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11" name="Picture 20">
          <a:extLst>
            <a:ext uri="{FF2B5EF4-FFF2-40B4-BE49-F238E27FC236}">
              <a16:creationId xmlns:a16="http://schemas.microsoft.com/office/drawing/2014/main" id="{E98C35A8-69B1-4B83-8ECC-98292B69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12" name="Picture 20">
          <a:extLst>
            <a:ext uri="{FF2B5EF4-FFF2-40B4-BE49-F238E27FC236}">
              <a16:creationId xmlns:a16="http://schemas.microsoft.com/office/drawing/2014/main" id="{BAD35EA9-35A9-462A-87DA-590A5836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113" name="Picture 20">
          <a:extLst>
            <a:ext uri="{FF2B5EF4-FFF2-40B4-BE49-F238E27FC236}">
              <a16:creationId xmlns:a16="http://schemas.microsoft.com/office/drawing/2014/main" id="{CA625259-398F-40F9-9BEA-63A823BB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0" cy="82873"/>
    <xdr:pic>
      <xdr:nvPicPr>
        <xdr:cNvPr id="114" name="Picture 20">
          <a:extLst>
            <a:ext uri="{FF2B5EF4-FFF2-40B4-BE49-F238E27FC236}">
              <a16:creationId xmlns:a16="http://schemas.microsoft.com/office/drawing/2014/main" id="{643A1C0D-98D6-4C98-A2DA-39BE295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15" name="Picture 20">
          <a:extLst>
            <a:ext uri="{FF2B5EF4-FFF2-40B4-BE49-F238E27FC236}">
              <a16:creationId xmlns:a16="http://schemas.microsoft.com/office/drawing/2014/main" id="{0A050452-E363-4F0F-997F-01A6397E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16" name="Picture 20">
          <a:extLst>
            <a:ext uri="{FF2B5EF4-FFF2-40B4-BE49-F238E27FC236}">
              <a16:creationId xmlns:a16="http://schemas.microsoft.com/office/drawing/2014/main" id="{B74A436B-C7D3-4B48-923F-C3404C91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17" name="Picture 20">
          <a:extLst>
            <a:ext uri="{FF2B5EF4-FFF2-40B4-BE49-F238E27FC236}">
              <a16:creationId xmlns:a16="http://schemas.microsoft.com/office/drawing/2014/main" id="{ACFA526E-EE84-4D71-9A4E-77BE0B6B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18" name="Picture 20">
          <a:extLst>
            <a:ext uri="{FF2B5EF4-FFF2-40B4-BE49-F238E27FC236}">
              <a16:creationId xmlns:a16="http://schemas.microsoft.com/office/drawing/2014/main" id="{1D618FE0-BABF-4D63-813D-8644766A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19" name="Picture 20">
          <a:extLst>
            <a:ext uri="{FF2B5EF4-FFF2-40B4-BE49-F238E27FC236}">
              <a16:creationId xmlns:a16="http://schemas.microsoft.com/office/drawing/2014/main" id="{6A64DF76-7E85-4ADD-9B5E-588C6060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20" name="Picture 20">
          <a:extLst>
            <a:ext uri="{FF2B5EF4-FFF2-40B4-BE49-F238E27FC236}">
              <a16:creationId xmlns:a16="http://schemas.microsoft.com/office/drawing/2014/main" id="{55526FB7-DE1E-4CFE-BE0C-96C80DA6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21" name="Picture 20">
          <a:extLst>
            <a:ext uri="{FF2B5EF4-FFF2-40B4-BE49-F238E27FC236}">
              <a16:creationId xmlns:a16="http://schemas.microsoft.com/office/drawing/2014/main" id="{F05C00E3-AB91-4A51-B518-71FA0502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22" name="Picture 20">
          <a:extLst>
            <a:ext uri="{FF2B5EF4-FFF2-40B4-BE49-F238E27FC236}">
              <a16:creationId xmlns:a16="http://schemas.microsoft.com/office/drawing/2014/main" id="{50960CA1-6B6B-4FB1-9166-308B6AE8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23" name="Picture 20">
          <a:extLst>
            <a:ext uri="{FF2B5EF4-FFF2-40B4-BE49-F238E27FC236}">
              <a16:creationId xmlns:a16="http://schemas.microsoft.com/office/drawing/2014/main" id="{A2D2F4E3-A546-41CC-BCFB-0DF3CD8F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24" name="Picture 20">
          <a:extLst>
            <a:ext uri="{FF2B5EF4-FFF2-40B4-BE49-F238E27FC236}">
              <a16:creationId xmlns:a16="http://schemas.microsoft.com/office/drawing/2014/main" id="{27C6343C-00E7-4B34-AC44-F776CF32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125" name="Picture 20">
          <a:extLst>
            <a:ext uri="{FF2B5EF4-FFF2-40B4-BE49-F238E27FC236}">
              <a16:creationId xmlns:a16="http://schemas.microsoft.com/office/drawing/2014/main" id="{631B491B-CE1F-4FCC-B2F8-3805D97D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26" name="Picture 20">
          <a:extLst>
            <a:ext uri="{FF2B5EF4-FFF2-40B4-BE49-F238E27FC236}">
              <a16:creationId xmlns:a16="http://schemas.microsoft.com/office/drawing/2014/main" id="{074CAFC5-E835-44C5-9A8B-DF0FFCCB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27" name="Picture 20">
          <a:extLst>
            <a:ext uri="{FF2B5EF4-FFF2-40B4-BE49-F238E27FC236}">
              <a16:creationId xmlns:a16="http://schemas.microsoft.com/office/drawing/2014/main" id="{6F024348-1D70-4BE0-BE3A-B285B12D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28" name="Picture 20">
          <a:extLst>
            <a:ext uri="{FF2B5EF4-FFF2-40B4-BE49-F238E27FC236}">
              <a16:creationId xmlns:a16="http://schemas.microsoft.com/office/drawing/2014/main" id="{DAE463E7-36EF-4CD3-AEBF-6C057A69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29" name="Picture 20">
          <a:extLst>
            <a:ext uri="{FF2B5EF4-FFF2-40B4-BE49-F238E27FC236}">
              <a16:creationId xmlns:a16="http://schemas.microsoft.com/office/drawing/2014/main" id="{0B8CDC82-5C01-4DA3-B433-7A83A72A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30" name="Picture 20">
          <a:extLst>
            <a:ext uri="{FF2B5EF4-FFF2-40B4-BE49-F238E27FC236}">
              <a16:creationId xmlns:a16="http://schemas.microsoft.com/office/drawing/2014/main" id="{2C7D6BD3-8978-449D-8326-6061B1C3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31" name="Picture 20">
          <a:extLst>
            <a:ext uri="{FF2B5EF4-FFF2-40B4-BE49-F238E27FC236}">
              <a16:creationId xmlns:a16="http://schemas.microsoft.com/office/drawing/2014/main" id="{3EA364C2-CC72-496B-947C-D9CC3535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32" name="Picture 20">
          <a:extLst>
            <a:ext uri="{FF2B5EF4-FFF2-40B4-BE49-F238E27FC236}">
              <a16:creationId xmlns:a16="http://schemas.microsoft.com/office/drawing/2014/main" id="{A516DF8B-C59C-40CD-B1FC-E2AED439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33" name="Picture 20">
          <a:extLst>
            <a:ext uri="{FF2B5EF4-FFF2-40B4-BE49-F238E27FC236}">
              <a16:creationId xmlns:a16="http://schemas.microsoft.com/office/drawing/2014/main" id="{D27FF3C7-17E3-497A-A3BB-6F1F9420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34" name="Picture 20">
          <a:extLst>
            <a:ext uri="{FF2B5EF4-FFF2-40B4-BE49-F238E27FC236}">
              <a16:creationId xmlns:a16="http://schemas.microsoft.com/office/drawing/2014/main" id="{08B334B1-EDCD-4E7F-A955-DE6ACCA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35" name="Picture 20">
          <a:extLst>
            <a:ext uri="{FF2B5EF4-FFF2-40B4-BE49-F238E27FC236}">
              <a16:creationId xmlns:a16="http://schemas.microsoft.com/office/drawing/2014/main" id="{810D2727-D26F-4FEA-A11B-544F4401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36" name="Picture 20">
          <a:extLst>
            <a:ext uri="{FF2B5EF4-FFF2-40B4-BE49-F238E27FC236}">
              <a16:creationId xmlns:a16="http://schemas.microsoft.com/office/drawing/2014/main" id="{85BF62F6-99C7-4288-967E-179C1F77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37" name="Picture 20">
          <a:extLst>
            <a:ext uri="{FF2B5EF4-FFF2-40B4-BE49-F238E27FC236}">
              <a16:creationId xmlns:a16="http://schemas.microsoft.com/office/drawing/2014/main" id="{2AC76F15-2C10-4942-AE38-3318530F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38" name="Picture 20">
          <a:extLst>
            <a:ext uri="{FF2B5EF4-FFF2-40B4-BE49-F238E27FC236}">
              <a16:creationId xmlns:a16="http://schemas.microsoft.com/office/drawing/2014/main" id="{C617CBA8-F409-4FD3-AE85-32C3A4D1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39" name="Picture 20">
          <a:extLst>
            <a:ext uri="{FF2B5EF4-FFF2-40B4-BE49-F238E27FC236}">
              <a16:creationId xmlns:a16="http://schemas.microsoft.com/office/drawing/2014/main" id="{7BD88AD9-DC73-4F4B-98FE-C8F1CAD0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40" name="Picture 20">
          <a:extLst>
            <a:ext uri="{FF2B5EF4-FFF2-40B4-BE49-F238E27FC236}">
              <a16:creationId xmlns:a16="http://schemas.microsoft.com/office/drawing/2014/main" id="{4EDC07A8-4D55-4886-9B08-432AD70CC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41" name="Picture 20">
          <a:extLst>
            <a:ext uri="{FF2B5EF4-FFF2-40B4-BE49-F238E27FC236}">
              <a16:creationId xmlns:a16="http://schemas.microsoft.com/office/drawing/2014/main" id="{2FF4E450-67F6-4B5D-84D9-578C5A1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42" name="Picture 20">
          <a:extLst>
            <a:ext uri="{FF2B5EF4-FFF2-40B4-BE49-F238E27FC236}">
              <a16:creationId xmlns:a16="http://schemas.microsoft.com/office/drawing/2014/main" id="{3A7A55EA-7D63-4787-8F39-FB5804F1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43" name="Picture 20">
          <a:extLst>
            <a:ext uri="{FF2B5EF4-FFF2-40B4-BE49-F238E27FC236}">
              <a16:creationId xmlns:a16="http://schemas.microsoft.com/office/drawing/2014/main" id="{B8CADDC0-C7EB-4651-BCE5-BE2FFFC6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44" name="Picture 20">
          <a:extLst>
            <a:ext uri="{FF2B5EF4-FFF2-40B4-BE49-F238E27FC236}">
              <a16:creationId xmlns:a16="http://schemas.microsoft.com/office/drawing/2014/main" id="{849F40F0-85AC-4D42-A139-4EAA0E0A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45" name="Picture 20">
          <a:extLst>
            <a:ext uri="{FF2B5EF4-FFF2-40B4-BE49-F238E27FC236}">
              <a16:creationId xmlns:a16="http://schemas.microsoft.com/office/drawing/2014/main" id="{577CE72B-1FD2-4898-AF61-0BD4668F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46" name="Picture 20">
          <a:extLst>
            <a:ext uri="{FF2B5EF4-FFF2-40B4-BE49-F238E27FC236}">
              <a16:creationId xmlns:a16="http://schemas.microsoft.com/office/drawing/2014/main" id="{D439B8B3-AF44-4AB8-86E5-163CC117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47" name="Picture 20">
          <a:extLst>
            <a:ext uri="{FF2B5EF4-FFF2-40B4-BE49-F238E27FC236}">
              <a16:creationId xmlns:a16="http://schemas.microsoft.com/office/drawing/2014/main" id="{C5546876-2750-46B4-92B1-219DDDC8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48" name="Picture 20">
          <a:extLst>
            <a:ext uri="{FF2B5EF4-FFF2-40B4-BE49-F238E27FC236}">
              <a16:creationId xmlns:a16="http://schemas.microsoft.com/office/drawing/2014/main" id="{5795685B-3ABA-4503-BCCC-8290CD7F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49" name="Picture 20">
          <a:extLst>
            <a:ext uri="{FF2B5EF4-FFF2-40B4-BE49-F238E27FC236}">
              <a16:creationId xmlns:a16="http://schemas.microsoft.com/office/drawing/2014/main" id="{76844DAA-21B8-4E7E-BF81-FC5B6D31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50" name="Picture 20">
          <a:extLst>
            <a:ext uri="{FF2B5EF4-FFF2-40B4-BE49-F238E27FC236}">
              <a16:creationId xmlns:a16="http://schemas.microsoft.com/office/drawing/2014/main" id="{89EBD83E-6784-48D2-B88E-D87F00EF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51" name="Picture 20">
          <a:extLst>
            <a:ext uri="{FF2B5EF4-FFF2-40B4-BE49-F238E27FC236}">
              <a16:creationId xmlns:a16="http://schemas.microsoft.com/office/drawing/2014/main" id="{87E8B641-F154-4CBF-B379-8CD4AD91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52" name="Picture 20">
          <a:extLst>
            <a:ext uri="{FF2B5EF4-FFF2-40B4-BE49-F238E27FC236}">
              <a16:creationId xmlns:a16="http://schemas.microsoft.com/office/drawing/2014/main" id="{B8786E12-0380-4EC6-A71E-26DDBEF6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53" name="Picture 20">
          <a:extLst>
            <a:ext uri="{FF2B5EF4-FFF2-40B4-BE49-F238E27FC236}">
              <a16:creationId xmlns:a16="http://schemas.microsoft.com/office/drawing/2014/main" id="{26F1AD46-01B3-4490-BCC6-C61D079C1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54" name="Picture 20">
          <a:extLst>
            <a:ext uri="{FF2B5EF4-FFF2-40B4-BE49-F238E27FC236}">
              <a16:creationId xmlns:a16="http://schemas.microsoft.com/office/drawing/2014/main" id="{4A1EF9AD-29D0-4E48-B2ED-8BD18409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55" name="Picture 20">
          <a:extLst>
            <a:ext uri="{FF2B5EF4-FFF2-40B4-BE49-F238E27FC236}">
              <a16:creationId xmlns:a16="http://schemas.microsoft.com/office/drawing/2014/main" id="{06351197-6E6C-4A08-BD6A-D02BDD94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56" name="Picture 20">
          <a:extLst>
            <a:ext uri="{FF2B5EF4-FFF2-40B4-BE49-F238E27FC236}">
              <a16:creationId xmlns:a16="http://schemas.microsoft.com/office/drawing/2014/main" id="{56FD873C-A028-47CF-8DE2-3BD82FFE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57" name="Picture 20">
          <a:extLst>
            <a:ext uri="{FF2B5EF4-FFF2-40B4-BE49-F238E27FC236}">
              <a16:creationId xmlns:a16="http://schemas.microsoft.com/office/drawing/2014/main" id="{21E50E5C-9BE1-446C-B0B7-F0DF4F60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58" name="Picture 20">
          <a:extLst>
            <a:ext uri="{FF2B5EF4-FFF2-40B4-BE49-F238E27FC236}">
              <a16:creationId xmlns:a16="http://schemas.microsoft.com/office/drawing/2014/main" id="{8CB898AB-786C-43F8-9A48-A71E005B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59" name="Picture 20">
          <a:extLst>
            <a:ext uri="{FF2B5EF4-FFF2-40B4-BE49-F238E27FC236}">
              <a16:creationId xmlns:a16="http://schemas.microsoft.com/office/drawing/2014/main" id="{9C50E65E-283D-492C-9BF1-8633E0AE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60" name="Picture 20">
          <a:extLst>
            <a:ext uri="{FF2B5EF4-FFF2-40B4-BE49-F238E27FC236}">
              <a16:creationId xmlns:a16="http://schemas.microsoft.com/office/drawing/2014/main" id="{C6E51546-970C-4F88-8B19-D9041F75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61" name="Picture 20">
          <a:extLst>
            <a:ext uri="{FF2B5EF4-FFF2-40B4-BE49-F238E27FC236}">
              <a16:creationId xmlns:a16="http://schemas.microsoft.com/office/drawing/2014/main" id="{2D668712-7C6E-4AC5-AB4E-93F39943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62" name="Picture 20">
          <a:extLst>
            <a:ext uri="{FF2B5EF4-FFF2-40B4-BE49-F238E27FC236}">
              <a16:creationId xmlns:a16="http://schemas.microsoft.com/office/drawing/2014/main" id="{39677415-631C-459E-BEDD-F75FA579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63" name="Picture 20">
          <a:extLst>
            <a:ext uri="{FF2B5EF4-FFF2-40B4-BE49-F238E27FC236}">
              <a16:creationId xmlns:a16="http://schemas.microsoft.com/office/drawing/2014/main" id="{ED291A50-25B1-45DA-8688-7804904B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64" name="Picture 20">
          <a:extLst>
            <a:ext uri="{FF2B5EF4-FFF2-40B4-BE49-F238E27FC236}">
              <a16:creationId xmlns:a16="http://schemas.microsoft.com/office/drawing/2014/main" id="{7B581005-686C-4A05-8719-73258B8B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65" name="Picture 20">
          <a:extLst>
            <a:ext uri="{FF2B5EF4-FFF2-40B4-BE49-F238E27FC236}">
              <a16:creationId xmlns:a16="http://schemas.microsoft.com/office/drawing/2014/main" id="{06997DE5-4AE3-4D8A-9F34-83BFBAEB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66" name="Picture 20">
          <a:extLst>
            <a:ext uri="{FF2B5EF4-FFF2-40B4-BE49-F238E27FC236}">
              <a16:creationId xmlns:a16="http://schemas.microsoft.com/office/drawing/2014/main" id="{B46F5E99-E203-44A0-869D-2127290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67" name="Picture 20">
          <a:extLst>
            <a:ext uri="{FF2B5EF4-FFF2-40B4-BE49-F238E27FC236}">
              <a16:creationId xmlns:a16="http://schemas.microsoft.com/office/drawing/2014/main" id="{CBE7AC1B-0390-4A6D-A0AC-D4AC1B8C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68" name="Picture 20">
          <a:extLst>
            <a:ext uri="{FF2B5EF4-FFF2-40B4-BE49-F238E27FC236}">
              <a16:creationId xmlns:a16="http://schemas.microsoft.com/office/drawing/2014/main" id="{C64B2A54-1DB8-4530-B24F-20B92C28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69" name="Picture 20">
          <a:extLst>
            <a:ext uri="{FF2B5EF4-FFF2-40B4-BE49-F238E27FC236}">
              <a16:creationId xmlns:a16="http://schemas.microsoft.com/office/drawing/2014/main" id="{CD62D247-AE8B-4D22-8E8B-4215B4A2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70" name="Picture 20">
          <a:extLst>
            <a:ext uri="{FF2B5EF4-FFF2-40B4-BE49-F238E27FC236}">
              <a16:creationId xmlns:a16="http://schemas.microsoft.com/office/drawing/2014/main" id="{D1C3B7D1-6425-42C7-8F85-D935CF4E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71" name="Picture 20">
          <a:extLst>
            <a:ext uri="{FF2B5EF4-FFF2-40B4-BE49-F238E27FC236}">
              <a16:creationId xmlns:a16="http://schemas.microsoft.com/office/drawing/2014/main" id="{3EA5BDCC-ED20-4FBF-BEB2-95268D3A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72" name="Picture 20">
          <a:extLst>
            <a:ext uri="{FF2B5EF4-FFF2-40B4-BE49-F238E27FC236}">
              <a16:creationId xmlns:a16="http://schemas.microsoft.com/office/drawing/2014/main" id="{A8222AF8-5C2B-4E96-BB1B-D0D74654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73" name="Picture 20">
          <a:extLst>
            <a:ext uri="{FF2B5EF4-FFF2-40B4-BE49-F238E27FC236}">
              <a16:creationId xmlns:a16="http://schemas.microsoft.com/office/drawing/2014/main" id="{D12458B0-CDCD-4598-B475-66110044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74" name="Picture 20">
          <a:extLst>
            <a:ext uri="{FF2B5EF4-FFF2-40B4-BE49-F238E27FC236}">
              <a16:creationId xmlns:a16="http://schemas.microsoft.com/office/drawing/2014/main" id="{5BD3A9A5-2C5A-4B0E-A0ED-96470F9E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75" name="Picture 20">
          <a:extLst>
            <a:ext uri="{FF2B5EF4-FFF2-40B4-BE49-F238E27FC236}">
              <a16:creationId xmlns:a16="http://schemas.microsoft.com/office/drawing/2014/main" id="{42A1A825-9234-44FE-B863-CD71706A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76" name="Picture 20">
          <a:extLst>
            <a:ext uri="{FF2B5EF4-FFF2-40B4-BE49-F238E27FC236}">
              <a16:creationId xmlns:a16="http://schemas.microsoft.com/office/drawing/2014/main" id="{FFA5D447-8E63-49BB-BB7D-AF07D48C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77" name="Picture 20">
          <a:extLst>
            <a:ext uri="{FF2B5EF4-FFF2-40B4-BE49-F238E27FC236}">
              <a16:creationId xmlns:a16="http://schemas.microsoft.com/office/drawing/2014/main" id="{AEB0728C-4C34-4B90-9740-F87934EF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78" name="Picture 20">
          <a:extLst>
            <a:ext uri="{FF2B5EF4-FFF2-40B4-BE49-F238E27FC236}">
              <a16:creationId xmlns:a16="http://schemas.microsoft.com/office/drawing/2014/main" id="{7F9B0377-F131-45A0-8A02-E7D9E955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79" name="Picture 20">
          <a:extLst>
            <a:ext uri="{FF2B5EF4-FFF2-40B4-BE49-F238E27FC236}">
              <a16:creationId xmlns:a16="http://schemas.microsoft.com/office/drawing/2014/main" id="{18D67B9C-AB2B-4CA9-9CC1-A6B0D05B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80" name="Picture 20">
          <a:extLst>
            <a:ext uri="{FF2B5EF4-FFF2-40B4-BE49-F238E27FC236}">
              <a16:creationId xmlns:a16="http://schemas.microsoft.com/office/drawing/2014/main" id="{15BCC7D9-44B1-49BB-AFF4-C70E4C90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81" name="Picture 20">
          <a:extLst>
            <a:ext uri="{FF2B5EF4-FFF2-40B4-BE49-F238E27FC236}">
              <a16:creationId xmlns:a16="http://schemas.microsoft.com/office/drawing/2014/main" id="{E258EDC1-8BFA-4488-AF72-25F697BA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82" name="Picture 20">
          <a:extLst>
            <a:ext uri="{FF2B5EF4-FFF2-40B4-BE49-F238E27FC236}">
              <a16:creationId xmlns:a16="http://schemas.microsoft.com/office/drawing/2014/main" id="{AE82482E-9D4B-4E8E-ADC3-4E3D8728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83" name="Picture 20">
          <a:extLst>
            <a:ext uri="{FF2B5EF4-FFF2-40B4-BE49-F238E27FC236}">
              <a16:creationId xmlns:a16="http://schemas.microsoft.com/office/drawing/2014/main" id="{62000698-B952-4488-98C5-6AB9A153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84" name="Picture 20">
          <a:extLst>
            <a:ext uri="{FF2B5EF4-FFF2-40B4-BE49-F238E27FC236}">
              <a16:creationId xmlns:a16="http://schemas.microsoft.com/office/drawing/2014/main" id="{27F4E9A1-4340-4B43-AA45-EC7FD3B5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85" name="Picture 20">
          <a:extLst>
            <a:ext uri="{FF2B5EF4-FFF2-40B4-BE49-F238E27FC236}">
              <a16:creationId xmlns:a16="http://schemas.microsoft.com/office/drawing/2014/main" id="{92A34647-BD80-4DF9-84D2-5748C468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86" name="Picture 20">
          <a:extLst>
            <a:ext uri="{FF2B5EF4-FFF2-40B4-BE49-F238E27FC236}">
              <a16:creationId xmlns:a16="http://schemas.microsoft.com/office/drawing/2014/main" id="{07C7EBA6-44BB-4382-B690-69901212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87" name="Picture 20">
          <a:extLst>
            <a:ext uri="{FF2B5EF4-FFF2-40B4-BE49-F238E27FC236}">
              <a16:creationId xmlns:a16="http://schemas.microsoft.com/office/drawing/2014/main" id="{806E591C-0729-4546-BC00-F48388BD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88" name="Picture 20">
          <a:extLst>
            <a:ext uri="{FF2B5EF4-FFF2-40B4-BE49-F238E27FC236}">
              <a16:creationId xmlns:a16="http://schemas.microsoft.com/office/drawing/2014/main" id="{10EC81FB-3801-4C62-8E77-75F61812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89" name="Picture 20">
          <a:extLst>
            <a:ext uri="{FF2B5EF4-FFF2-40B4-BE49-F238E27FC236}">
              <a16:creationId xmlns:a16="http://schemas.microsoft.com/office/drawing/2014/main" id="{A52DE92D-3BDE-4FF2-B77F-6886067A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90" name="Picture 20">
          <a:extLst>
            <a:ext uri="{FF2B5EF4-FFF2-40B4-BE49-F238E27FC236}">
              <a16:creationId xmlns:a16="http://schemas.microsoft.com/office/drawing/2014/main" id="{FE39CE5C-127A-44CE-B521-64BCC8F6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91" name="Picture 20">
          <a:extLst>
            <a:ext uri="{FF2B5EF4-FFF2-40B4-BE49-F238E27FC236}">
              <a16:creationId xmlns:a16="http://schemas.microsoft.com/office/drawing/2014/main" id="{B2C1E3EE-DCB3-4983-A68D-507C6C0E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92" name="Picture 20">
          <a:extLst>
            <a:ext uri="{FF2B5EF4-FFF2-40B4-BE49-F238E27FC236}">
              <a16:creationId xmlns:a16="http://schemas.microsoft.com/office/drawing/2014/main" id="{124A6FDB-57B8-48A2-B15F-011ED5D8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93" name="Picture 20">
          <a:extLst>
            <a:ext uri="{FF2B5EF4-FFF2-40B4-BE49-F238E27FC236}">
              <a16:creationId xmlns:a16="http://schemas.microsoft.com/office/drawing/2014/main" id="{1EFEDFA5-B16F-4ECF-8805-429AAFE2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94" name="Picture 20">
          <a:extLst>
            <a:ext uri="{FF2B5EF4-FFF2-40B4-BE49-F238E27FC236}">
              <a16:creationId xmlns:a16="http://schemas.microsoft.com/office/drawing/2014/main" id="{96755621-2360-4711-8044-DEC29E95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276</xdr:row>
      <xdr:rowOff>0</xdr:rowOff>
    </xdr:from>
    <xdr:ext cx="9525" cy="88034"/>
    <xdr:pic>
      <xdr:nvPicPr>
        <xdr:cNvPr id="195" name="Picture 20">
          <a:extLst>
            <a:ext uri="{FF2B5EF4-FFF2-40B4-BE49-F238E27FC236}">
              <a16:creationId xmlns:a16="http://schemas.microsoft.com/office/drawing/2014/main" id="{B264F08F-B071-400A-9153-85146192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196" name="Picture 20">
          <a:extLst>
            <a:ext uri="{FF2B5EF4-FFF2-40B4-BE49-F238E27FC236}">
              <a16:creationId xmlns:a16="http://schemas.microsoft.com/office/drawing/2014/main" id="{9C4DD068-3F0C-4D5D-BE6D-702461E0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79375"/>
    <xdr:pic>
      <xdr:nvPicPr>
        <xdr:cNvPr id="197" name="Picture 20">
          <a:extLst>
            <a:ext uri="{FF2B5EF4-FFF2-40B4-BE49-F238E27FC236}">
              <a16:creationId xmlns:a16="http://schemas.microsoft.com/office/drawing/2014/main" id="{9C2AD011-D878-423F-90D5-FFA28E98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198" name="Picture 20">
          <a:extLst>
            <a:ext uri="{FF2B5EF4-FFF2-40B4-BE49-F238E27FC236}">
              <a16:creationId xmlns:a16="http://schemas.microsoft.com/office/drawing/2014/main" id="{105AD6D6-6DCF-4038-93DE-619B1AFD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199" name="Picture 20">
          <a:extLst>
            <a:ext uri="{FF2B5EF4-FFF2-40B4-BE49-F238E27FC236}">
              <a16:creationId xmlns:a16="http://schemas.microsoft.com/office/drawing/2014/main" id="{F4BA8C4E-DEE0-46D4-9334-CC03306C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00" name="Picture 20">
          <a:extLst>
            <a:ext uri="{FF2B5EF4-FFF2-40B4-BE49-F238E27FC236}">
              <a16:creationId xmlns:a16="http://schemas.microsoft.com/office/drawing/2014/main" id="{B8F08E2D-9999-44C8-A2D1-2758EF32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01" name="Picture 20">
          <a:extLst>
            <a:ext uri="{FF2B5EF4-FFF2-40B4-BE49-F238E27FC236}">
              <a16:creationId xmlns:a16="http://schemas.microsoft.com/office/drawing/2014/main" id="{8FC56656-A333-4438-B5E4-ED9A2C7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02" name="Picture 20">
          <a:extLst>
            <a:ext uri="{FF2B5EF4-FFF2-40B4-BE49-F238E27FC236}">
              <a16:creationId xmlns:a16="http://schemas.microsoft.com/office/drawing/2014/main" id="{23A56E0E-FFEA-42B3-9720-B7F97C40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03" name="Picture 20">
          <a:extLst>
            <a:ext uri="{FF2B5EF4-FFF2-40B4-BE49-F238E27FC236}">
              <a16:creationId xmlns:a16="http://schemas.microsoft.com/office/drawing/2014/main" id="{8945F170-348F-4CEF-A848-90358AC8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04" name="Picture 20">
          <a:extLst>
            <a:ext uri="{FF2B5EF4-FFF2-40B4-BE49-F238E27FC236}">
              <a16:creationId xmlns:a16="http://schemas.microsoft.com/office/drawing/2014/main" id="{84AD5EB5-522C-476A-B8EB-2B92B1F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05" name="Picture 20">
          <a:extLst>
            <a:ext uri="{FF2B5EF4-FFF2-40B4-BE49-F238E27FC236}">
              <a16:creationId xmlns:a16="http://schemas.microsoft.com/office/drawing/2014/main" id="{3F270E09-4798-4235-8EE7-53D3C264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06" name="Picture 20">
          <a:extLst>
            <a:ext uri="{FF2B5EF4-FFF2-40B4-BE49-F238E27FC236}">
              <a16:creationId xmlns:a16="http://schemas.microsoft.com/office/drawing/2014/main" id="{D58CAA8A-2ECB-418E-91E5-3428A83B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07" name="Picture 20">
          <a:extLst>
            <a:ext uri="{FF2B5EF4-FFF2-40B4-BE49-F238E27FC236}">
              <a16:creationId xmlns:a16="http://schemas.microsoft.com/office/drawing/2014/main" id="{898FFC9A-AD82-4286-9EA8-95B34FF2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08" name="Picture 20">
          <a:extLst>
            <a:ext uri="{FF2B5EF4-FFF2-40B4-BE49-F238E27FC236}">
              <a16:creationId xmlns:a16="http://schemas.microsoft.com/office/drawing/2014/main" id="{B52F9F16-C672-40C9-9F74-2D702532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09" name="Picture 20">
          <a:extLst>
            <a:ext uri="{FF2B5EF4-FFF2-40B4-BE49-F238E27FC236}">
              <a16:creationId xmlns:a16="http://schemas.microsoft.com/office/drawing/2014/main" id="{BBF45D8D-309A-4FD5-B0A5-AF514AC4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10" name="Picture 20">
          <a:extLst>
            <a:ext uri="{FF2B5EF4-FFF2-40B4-BE49-F238E27FC236}">
              <a16:creationId xmlns:a16="http://schemas.microsoft.com/office/drawing/2014/main" id="{172710DA-F56B-4B59-A1A3-6DA96A39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11" name="Picture 20">
          <a:extLst>
            <a:ext uri="{FF2B5EF4-FFF2-40B4-BE49-F238E27FC236}">
              <a16:creationId xmlns:a16="http://schemas.microsoft.com/office/drawing/2014/main" id="{BFD053F1-9CA3-4546-B6D5-B5C7D78A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12" name="Picture 20">
          <a:extLst>
            <a:ext uri="{FF2B5EF4-FFF2-40B4-BE49-F238E27FC236}">
              <a16:creationId xmlns:a16="http://schemas.microsoft.com/office/drawing/2014/main" id="{DD40937D-40BB-4A1F-8DC7-16B9D660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13" name="Picture 20">
          <a:extLst>
            <a:ext uri="{FF2B5EF4-FFF2-40B4-BE49-F238E27FC236}">
              <a16:creationId xmlns:a16="http://schemas.microsoft.com/office/drawing/2014/main" id="{5DA71E02-7491-48A7-B925-FB72FC1C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14" name="Picture 20">
          <a:extLst>
            <a:ext uri="{FF2B5EF4-FFF2-40B4-BE49-F238E27FC236}">
              <a16:creationId xmlns:a16="http://schemas.microsoft.com/office/drawing/2014/main" id="{0B2AFAE5-EC6B-4330-9C09-EB461A48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15" name="Picture 20">
          <a:extLst>
            <a:ext uri="{FF2B5EF4-FFF2-40B4-BE49-F238E27FC236}">
              <a16:creationId xmlns:a16="http://schemas.microsoft.com/office/drawing/2014/main" id="{E296A14A-0396-41D6-8C04-6969B92A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16" name="Picture 20">
          <a:extLst>
            <a:ext uri="{FF2B5EF4-FFF2-40B4-BE49-F238E27FC236}">
              <a16:creationId xmlns:a16="http://schemas.microsoft.com/office/drawing/2014/main" id="{2217F553-B896-4AF7-9F39-F7970C20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17" name="Picture 20">
          <a:extLst>
            <a:ext uri="{FF2B5EF4-FFF2-40B4-BE49-F238E27FC236}">
              <a16:creationId xmlns:a16="http://schemas.microsoft.com/office/drawing/2014/main" id="{AC376880-7E47-4B0F-8E17-CB87F376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18" name="Picture 20">
          <a:extLst>
            <a:ext uri="{FF2B5EF4-FFF2-40B4-BE49-F238E27FC236}">
              <a16:creationId xmlns:a16="http://schemas.microsoft.com/office/drawing/2014/main" id="{7AC67A7D-82F8-4742-B129-8A60C25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19" name="Picture 20">
          <a:extLst>
            <a:ext uri="{FF2B5EF4-FFF2-40B4-BE49-F238E27FC236}">
              <a16:creationId xmlns:a16="http://schemas.microsoft.com/office/drawing/2014/main" id="{2442DE1C-E508-44D7-A9C7-A8ADCB47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20" name="Picture 20">
          <a:extLst>
            <a:ext uri="{FF2B5EF4-FFF2-40B4-BE49-F238E27FC236}">
              <a16:creationId xmlns:a16="http://schemas.microsoft.com/office/drawing/2014/main" id="{55199C05-CEB3-4E40-AAE8-4A7B73AE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4763" cy="79375"/>
    <xdr:pic>
      <xdr:nvPicPr>
        <xdr:cNvPr id="221" name="Picture 20">
          <a:extLst>
            <a:ext uri="{FF2B5EF4-FFF2-40B4-BE49-F238E27FC236}">
              <a16:creationId xmlns:a16="http://schemas.microsoft.com/office/drawing/2014/main" id="{8B571AF6-A84D-4F55-A3D0-FFCC169F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22" name="Picture 20">
          <a:extLst>
            <a:ext uri="{FF2B5EF4-FFF2-40B4-BE49-F238E27FC236}">
              <a16:creationId xmlns:a16="http://schemas.microsoft.com/office/drawing/2014/main" id="{A9BBE31B-5E28-4DE5-80B8-72FFB242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23" name="Picture 20">
          <a:extLst>
            <a:ext uri="{FF2B5EF4-FFF2-40B4-BE49-F238E27FC236}">
              <a16:creationId xmlns:a16="http://schemas.microsoft.com/office/drawing/2014/main" id="{93D1D818-5659-4266-86D7-825D66354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224" name="Picture 20">
          <a:extLst>
            <a:ext uri="{FF2B5EF4-FFF2-40B4-BE49-F238E27FC236}">
              <a16:creationId xmlns:a16="http://schemas.microsoft.com/office/drawing/2014/main" id="{8D67E3C5-2499-4B1F-95DD-CC4E20BD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25" name="Picture 20">
          <a:extLst>
            <a:ext uri="{FF2B5EF4-FFF2-40B4-BE49-F238E27FC236}">
              <a16:creationId xmlns:a16="http://schemas.microsoft.com/office/drawing/2014/main" id="{D66BD38F-29C2-42AE-9963-8565B65B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26" name="Picture 20">
          <a:extLst>
            <a:ext uri="{FF2B5EF4-FFF2-40B4-BE49-F238E27FC236}">
              <a16:creationId xmlns:a16="http://schemas.microsoft.com/office/drawing/2014/main" id="{FC6AA779-8551-4C27-A04A-91BB0BD3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227" name="Picture 20">
          <a:extLst>
            <a:ext uri="{FF2B5EF4-FFF2-40B4-BE49-F238E27FC236}">
              <a16:creationId xmlns:a16="http://schemas.microsoft.com/office/drawing/2014/main" id="{5062F817-EE54-4728-84C8-00395308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28" name="Picture 20">
          <a:extLst>
            <a:ext uri="{FF2B5EF4-FFF2-40B4-BE49-F238E27FC236}">
              <a16:creationId xmlns:a16="http://schemas.microsoft.com/office/drawing/2014/main" id="{DD5D3891-950D-4808-AC1D-1107F841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29" name="Picture 20">
          <a:extLst>
            <a:ext uri="{FF2B5EF4-FFF2-40B4-BE49-F238E27FC236}">
              <a16:creationId xmlns:a16="http://schemas.microsoft.com/office/drawing/2014/main" id="{3A63898E-ABAF-4548-B380-900A0CB1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230" name="Picture 20">
          <a:extLst>
            <a:ext uri="{FF2B5EF4-FFF2-40B4-BE49-F238E27FC236}">
              <a16:creationId xmlns:a16="http://schemas.microsoft.com/office/drawing/2014/main" id="{39922654-007A-44BC-80B5-18CED6BB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88034"/>
    <xdr:pic>
      <xdr:nvPicPr>
        <xdr:cNvPr id="231" name="Picture 20">
          <a:extLst>
            <a:ext uri="{FF2B5EF4-FFF2-40B4-BE49-F238E27FC236}">
              <a16:creationId xmlns:a16="http://schemas.microsoft.com/office/drawing/2014/main" id="{829C23FE-908E-456D-A1C0-76A417A4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276</xdr:row>
      <xdr:rowOff>0</xdr:rowOff>
    </xdr:from>
    <xdr:ext cx="9525" cy="88034"/>
    <xdr:pic>
      <xdr:nvPicPr>
        <xdr:cNvPr id="232" name="Picture 20">
          <a:extLst>
            <a:ext uri="{FF2B5EF4-FFF2-40B4-BE49-F238E27FC236}">
              <a16:creationId xmlns:a16="http://schemas.microsoft.com/office/drawing/2014/main" id="{D614712F-FFE9-4B6F-8AB1-C949B727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276</xdr:row>
      <xdr:rowOff>0</xdr:rowOff>
    </xdr:from>
    <xdr:ext cx="9525" cy="79375"/>
    <xdr:pic>
      <xdr:nvPicPr>
        <xdr:cNvPr id="233" name="Picture 20">
          <a:extLst>
            <a:ext uri="{FF2B5EF4-FFF2-40B4-BE49-F238E27FC236}">
              <a16:creationId xmlns:a16="http://schemas.microsoft.com/office/drawing/2014/main" id="{34243E9C-E38A-4EF0-BA64-23EE46D7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0" cy="88034"/>
    <xdr:pic>
      <xdr:nvPicPr>
        <xdr:cNvPr id="234" name="Picture 20">
          <a:extLst>
            <a:ext uri="{FF2B5EF4-FFF2-40B4-BE49-F238E27FC236}">
              <a16:creationId xmlns:a16="http://schemas.microsoft.com/office/drawing/2014/main" id="{4E92DB6C-9810-489C-BE0B-3AB26B2E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235" name="Picture 20">
          <a:extLst>
            <a:ext uri="{FF2B5EF4-FFF2-40B4-BE49-F238E27FC236}">
              <a16:creationId xmlns:a16="http://schemas.microsoft.com/office/drawing/2014/main" id="{2A4C9D21-9873-440A-8914-B4AFB0B0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236" name="Picture 20">
          <a:extLst>
            <a:ext uri="{FF2B5EF4-FFF2-40B4-BE49-F238E27FC236}">
              <a16:creationId xmlns:a16="http://schemas.microsoft.com/office/drawing/2014/main" id="{A6B30198-050A-40CE-942C-DFC852D0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237" name="Picture 20">
          <a:extLst>
            <a:ext uri="{FF2B5EF4-FFF2-40B4-BE49-F238E27FC236}">
              <a16:creationId xmlns:a16="http://schemas.microsoft.com/office/drawing/2014/main" id="{E5437F9E-5651-46DB-B63C-F447E45D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238" name="Picture 20">
          <a:extLst>
            <a:ext uri="{FF2B5EF4-FFF2-40B4-BE49-F238E27FC236}">
              <a16:creationId xmlns:a16="http://schemas.microsoft.com/office/drawing/2014/main" id="{A4792907-76CB-4C97-A311-7F1D7AE1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3111500</xdr:colOff>
      <xdr:row>276</xdr:row>
      <xdr:rowOff>0</xdr:rowOff>
    </xdr:from>
    <xdr:ext cx="0" cy="82873"/>
    <xdr:pic>
      <xdr:nvPicPr>
        <xdr:cNvPr id="239" name="Picture 20">
          <a:extLst>
            <a:ext uri="{FF2B5EF4-FFF2-40B4-BE49-F238E27FC236}">
              <a16:creationId xmlns:a16="http://schemas.microsoft.com/office/drawing/2014/main" id="{70F70681-6373-4CCC-84D6-EA49387A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276</xdr:row>
      <xdr:rowOff>0</xdr:rowOff>
    </xdr:from>
    <xdr:ext cx="9525" cy="88034"/>
    <xdr:pic>
      <xdr:nvPicPr>
        <xdr:cNvPr id="240" name="Picture 20">
          <a:extLst>
            <a:ext uri="{FF2B5EF4-FFF2-40B4-BE49-F238E27FC236}">
              <a16:creationId xmlns:a16="http://schemas.microsoft.com/office/drawing/2014/main" id="{9E624EA8-9344-44A0-829A-660729D6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276</xdr:row>
      <xdr:rowOff>0</xdr:rowOff>
    </xdr:from>
    <xdr:ext cx="9525" cy="82873"/>
    <xdr:pic>
      <xdr:nvPicPr>
        <xdr:cNvPr id="241" name="Picture 20">
          <a:extLst>
            <a:ext uri="{FF2B5EF4-FFF2-40B4-BE49-F238E27FC236}">
              <a16:creationId xmlns:a16="http://schemas.microsoft.com/office/drawing/2014/main" id="{2A87FEE0-EA25-4B90-ABBC-EF20ED2F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2" name="Picture 20">
          <a:extLst>
            <a:ext uri="{FF2B5EF4-FFF2-40B4-BE49-F238E27FC236}">
              <a16:creationId xmlns:a16="http://schemas.microsoft.com/office/drawing/2014/main" id="{080F3592-66EE-45D6-8F56-DD71EA64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3" name="Picture 20">
          <a:extLst>
            <a:ext uri="{FF2B5EF4-FFF2-40B4-BE49-F238E27FC236}">
              <a16:creationId xmlns:a16="http://schemas.microsoft.com/office/drawing/2014/main" id="{40BAF3F5-6116-4AE8-83F1-854640C4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4" name="Picture 20">
          <a:extLst>
            <a:ext uri="{FF2B5EF4-FFF2-40B4-BE49-F238E27FC236}">
              <a16:creationId xmlns:a16="http://schemas.microsoft.com/office/drawing/2014/main" id="{65A2B48D-3768-43AA-836B-1299F15B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5" name="Picture 20">
          <a:extLst>
            <a:ext uri="{FF2B5EF4-FFF2-40B4-BE49-F238E27FC236}">
              <a16:creationId xmlns:a16="http://schemas.microsoft.com/office/drawing/2014/main" id="{001AFC46-FBF0-419D-874D-B42B56D7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6" name="Picture 20">
          <a:extLst>
            <a:ext uri="{FF2B5EF4-FFF2-40B4-BE49-F238E27FC236}">
              <a16:creationId xmlns:a16="http://schemas.microsoft.com/office/drawing/2014/main" id="{CA60A88B-60F4-4F1C-8903-728B4C15A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7" name="Picture 20">
          <a:extLst>
            <a:ext uri="{FF2B5EF4-FFF2-40B4-BE49-F238E27FC236}">
              <a16:creationId xmlns:a16="http://schemas.microsoft.com/office/drawing/2014/main" id="{5B39C4ED-B47F-40C2-9558-F179DA78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8" name="Picture 20">
          <a:extLst>
            <a:ext uri="{FF2B5EF4-FFF2-40B4-BE49-F238E27FC236}">
              <a16:creationId xmlns:a16="http://schemas.microsoft.com/office/drawing/2014/main" id="{7878E4E2-5463-47FF-BA07-8F51B8C2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49" name="Picture 20">
          <a:extLst>
            <a:ext uri="{FF2B5EF4-FFF2-40B4-BE49-F238E27FC236}">
              <a16:creationId xmlns:a16="http://schemas.microsoft.com/office/drawing/2014/main" id="{CED40EA0-8FC6-48EB-A0EC-4B66BBA8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0" name="Picture 20">
          <a:extLst>
            <a:ext uri="{FF2B5EF4-FFF2-40B4-BE49-F238E27FC236}">
              <a16:creationId xmlns:a16="http://schemas.microsoft.com/office/drawing/2014/main" id="{55247B3D-36FB-4ED2-9178-D50C6150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1" name="Picture 20">
          <a:extLst>
            <a:ext uri="{FF2B5EF4-FFF2-40B4-BE49-F238E27FC236}">
              <a16:creationId xmlns:a16="http://schemas.microsoft.com/office/drawing/2014/main" id="{65626232-D227-461F-B972-C2C216E1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2" name="Picture 20">
          <a:extLst>
            <a:ext uri="{FF2B5EF4-FFF2-40B4-BE49-F238E27FC236}">
              <a16:creationId xmlns:a16="http://schemas.microsoft.com/office/drawing/2014/main" id="{8738B7BC-FA34-4712-B8B7-0BCFA98E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3" name="Picture 20">
          <a:extLst>
            <a:ext uri="{FF2B5EF4-FFF2-40B4-BE49-F238E27FC236}">
              <a16:creationId xmlns:a16="http://schemas.microsoft.com/office/drawing/2014/main" id="{C185065B-4298-43F7-8567-D0F34D3A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4" name="Picture 20">
          <a:extLst>
            <a:ext uri="{FF2B5EF4-FFF2-40B4-BE49-F238E27FC236}">
              <a16:creationId xmlns:a16="http://schemas.microsoft.com/office/drawing/2014/main" id="{A7E2FC4A-7053-41E8-B66D-0102CF83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5" name="Picture 20">
          <a:extLst>
            <a:ext uri="{FF2B5EF4-FFF2-40B4-BE49-F238E27FC236}">
              <a16:creationId xmlns:a16="http://schemas.microsoft.com/office/drawing/2014/main" id="{15AA23C6-1FAE-40E7-8E1D-2C2099DC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6" name="Picture 20">
          <a:extLst>
            <a:ext uri="{FF2B5EF4-FFF2-40B4-BE49-F238E27FC236}">
              <a16:creationId xmlns:a16="http://schemas.microsoft.com/office/drawing/2014/main" id="{36496D4E-07A8-4CDC-988C-2E307365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7" name="Picture 20">
          <a:extLst>
            <a:ext uri="{FF2B5EF4-FFF2-40B4-BE49-F238E27FC236}">
              <a16:creationId xmlns:a16="http://schemas.microsoft.com/office/drawing/2014/main" id="{1BF425CF-719D-4E23-9888-387300BF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8" name="Picture 20">
          <a:extLst>
            <a:ext uri="{FF2B5EF4-FFF2-40B4-BE49-F238E27FC236}">
              <a16:creationId xmlns:a16="http://schemas.microsoft.com/office/drawing/2014/main" id="{0152C8EC-BEE5-448E-B106-19D3C2E6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59" name="Picture 20">
          <a:extLst>
            <a:ext uri="{FF2B5EF4-FFF2-40B4-BE49-F238E27FC236}">
              <a16:creationId xmlns:a16="http://schemas.microsoft.com/office/drawing/2014/main" id="{33619324-1D4F-46E8-AEC1-D5735199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60" name="Picture 20">
          <a:extLst>
            <a:ext uri="{FF2B5EF4-FFF2-40B4-BE49-F238E27FC236}">
              <a16:creationId xmlns:a16="http://schemas.microsoft.com/office/drawing/2014/main" id="{3C1B8CB0-5DD6-4846-B991-0F229A06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1" name="Picture 20">
          <a:extLst>
            <a:ext uri="{FF2B5EF4-FFF2-40B4-BE49-F238E27FC236}">
              <a16:creationId xmlns:a16="http://schemas.microsoft.com/office/drawing/2014/main" id="{A0C494C2-38D1-42A9-8B25-3CDBEF76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2" name="Picture 20">
          <a:extLst>
            <a:ext uri="{FF2B5EF4-FFF2-40B4-BE49-F238E27FC236}">
              <a16:creationId xmlns:a16="http://schemas.microsoft.com/office/drawing/2014/main" id="{5A3DBF33-3143-4916-9C18-DF9C0F1A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3" name="Picture 20">
          <a:extLst>
            <a:ext uri="{FF2B5EF4-FFF2-40B4-BE49-F238E27FC236}">
              <a16:creationId xmlns:a16="http://schemas.microsoft.com/office/drawing/2014/main" id="{7EEA9A7B-93AD-4BB4-B55A-44BEDFFA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4" name="Picture 20">
          <a:extLst>
            <a:ext uri="{FF2B5EF4-FFF2-40B4-BE49-F238E27FC236}">
              <a16:creationId xmlns:a16="http://schemas.microsoft.com/office/drawing/2014/main" id="{004F56E5-D1DE-4C46-8C63-A935D96A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5" name="Picture 20">
          <a:extLst>
            <a:ext uri="{FF2B5EF4-FFF2-40B4-BE49-F238E27FC236}">
              <a16:creationId xmlns:a16="http://schemas.microsoft.com/office/drawing/2014/main" id="{27DB2777-0393-4DC1-8B6C-44D91948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6" name="Picture 20">
          <a:extLst>
            <a:ext uri="{FF2B5EF4-FFF2-40B4-BE49-F238E27FC236}">
              <a16:creationId xmlns:a16="http://schemas.microsoft.com/office/drawing/2014/main" id="{4DF73A98-7F5E-4007-9D56-B0137D84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7" name="Picture 20">
          <a:extLst>
            <a:ext uri="{FF2B5EF4-FFF2-40B4-BE49-F238E27FC236}">
              <a16:creationId xmlns:a16="http://schemas.microsoft.com/office/drawing/2014/main" id="{5ECDF7A5-E8B3-4C4A-B6EB-F0721501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8" name="Picture 20">
          <a:extLst>
            <a:ext uri="{FF2B5EF4-FFF2-40B4-BE49-F238E27FC236}">
              <a16:creationId xmlns:a16="http://schemas.microsoft.com/office/drawing/2014/main" id="{9BBBDE3B-EE7B-4ED6-80AE-5A1663E6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69" name="Picture 20">
          <a:extLst>
            <a:ext uri="{FF2B5EF4-FFF2-40B4-BE49-F238E27FC236}">
              <a16:creationId xmlns:a16="http://schemas.microsoft.com/office/drawing/2014/main" id="{48C64979-C471-4634-B57C-FB4E540D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0" name="Picture 20">
          <a:extLst>
            <a:ext uri="{FF2B5EF4-FFF2-40B4-BE49-F238E27FC236}">
              <a16:creationId xmlns:a16="http://schemas.microsoft.com/office/drawing/2014/main" id="{35D8490E-4E6E-474E-8FA3-D6D6EC14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1" name="Picture 20">
          <a:extLst>
            <a:ext uri="{FF2B5EF4-FFF2-40B4-BE49-F238E27FC236}">
              <a16:creationId xmlns:a16="http://schemas.microsoft.com/office/drawing/2014/main" id="{B1CF2124-6B40-4EAB-9F11-ABFFA609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2" name="Picture 20">
          <a:extLst>
            <a:ext uri="{FF2B5EF4-FFF2-40B4-BE49-F238E27FC236}">
              <a16:creationId xmlns:a16="http://schemas.microsoft.com/office/drawing/2014/main" id="{1079387F-471E-44F1-849F-69940B17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3" name="Picture 20">
          <a:extLst>
            <a:ext uri="{FF2B5EF4-FFF2-40B4-BE49-F238E27FC236}">
              <a16:creationId xmlns:a16="http://schemas.microsoft.com/office/drawing/2014/main" id="{75A4A321-847F-4B2D-97DC-BE84469B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4" name="Picture 20">
          <a:extLst>
            <a:ext uri="{FF2B5EF4-FFF2-40B4-BE49-F238E27FC236}">
              <a16:creationId xmlns:a16="http://schemas.microsoft.com/office/drawing/2014/main" id="{C9CC260F-CF4D-4047-B8E9-42B86FF6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5" name="Picture 20">
          <a:extLst>
            <a:ext uri="{FF2B5EF4-FFF2-40B4-BE49-F238E27FC236}">
              <a16:creationId xmlns:a16="http://schemas.microsoft.com/office/drawing/2014/main" id="{F9821CDE-972D-4AC1-B127-CBDB3E58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6" name="Picture 20">
          <a:extLst>
            <a:ext uri="{FF2B5EF4-FFF2-40B4-BE49-F238E27FC236}">
              <a16:creationId xmlns:a16="http://schemas.microsoft.com/office/drawing/2014/main" id="{9B850984-A557-4E35-89FE-21BCBA41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7" name="Picture 20">
          <a:extLst>
            <a:ext uri="{FF2B5EF4-FFF2-40B4-BE49-F238E27FC236}">
              <a16:creationId xmlns:a16="http://schemas.microsoft.com/office/drawing/2014/main" id="{EA293A91-0890-47AF-ADEE-2C440684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8" name="Picture 20">
          <a:extLst>
            <a:ext uri="{FF2B5EF4-FFF2-40B4-BE49-F238E27FC236}">
              <a16:creationId xmlns:a16="http://schemas.microsoft.com/office/drawing/2014/main" id="{FB8841F5-0C74-4A07-975E-3B39A306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79" name="Picture 20">
          <a:extLst>
            <a:ext uri="{FF2B5EF4-FFF2-40B4-BE49-F238E27FC236}">
              <a16:creationId xmlns:a16="http://schemas.microsoft.com/office/drawing/2014/main" id="{5663E90D-4A1A-4BCF-9F54-47E0CCD4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0" name="Picture 20">
          <a:extLst>
            <a:ext uri="{FF2B5EF4-FFF2-40B4-BE49-F238E27FC236}">
              <a16:creationId xmlns:a16="http://schemas.microsoft.com/office/drawing/2014/main" id="{573171BF-10CC-4161-858A-7C93C485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1" name="Picture 20">
          <a:extLst>
            <a:ext uri="{FF2B5EF4-FFF2-40B4-BE49-F238E27FC236}">
              <a16:creationId xmlns:a16="http://schemas.microsoft.com/office/drawing/2014/main" id="{54EDCE7E-6A69-4525-9C4A-D2733C69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2" name="Picture 20">
          <a:extLst>
            <a:ext uri="{FF2B5EF4-FFF2-40B4-BE49-F238E27FC236}">
              <a16:creationId xmlns:a16="http://schemas.microsoft.com/office/drawing/2014/main" id="{B139472E-7480-4788-9231-D561E4C3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3" name="Picture 20">
          <a:extLst>
            <a:ext uri="{FF2B5EF4-FFF2-40B4-BE49-F238E27FC236}">
              <a16:creationId xmlns:a16="http://schemas.microsoft.com/office/drawing/2014/main" id="{942AF431-2129-452A-A3F2-859F7954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4" name="Picture 20">
          <a:extLst>
            <a:ext uri="{FF2B5EF4-FFF2-40B4-BE49-F238E27FC236}">
              <a16:creationId xmlns:a16="http://schemas.microsoft.com/office/drawing/2014/main" id="{89075C7E-BEDE-4AB5-B8F1-C960733D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5" name="Picture 20">
          <a:extLst>
            <a:ext uri="{FF2B5EF4-FFF2-40B4-BE49-F238E27FC236}">
              <a16:creationId xmlns:a16="http://schemas.microsoft.com/office/drawing/2014/main" id="{EC34FF61-A6C4-419D-BC63-64CA5EF4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6" name="Picture 20">
          <a:extLst>
            <a:ext uri="{FF2B5EF4-FFF2-40B4-BE49-F238E27FC236}">
              <a16:creationId xmlns:a16="http://schemas.microsoft.com/office/drawing/2014/main" id="{1E299635-7D3F-4515-B725-E10930D3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" name="Picture 20">
          <a:extLst>
            <a:ext uri="{FF2B5EF4-FFF2-40B4-BE49-F238E27FC236}">
              <a16:creationId xmlns:a16="http://schemas.microsoft.com/office/drawing/2014/main" id="{16B0662D-6632-4C23-87FA-AA3E494C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88" name="Picture 20">
          <a:extLst>
            <a:ext uri="{FF2B5EF4-FFF2-40B4-BE49-F238E27FC236}">
              <a16:creationId xmlns:a16="http://schemas.microsoft.com/office/drawing/2014/main" id="{AA7DD0B0-A096-46D2-BACD-74FBBDE7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89" name="Picture 20">
          <a:extLst>
            <a:ext uri="{FF2B5EF4-FFF2-40B4-BE49-F238E27FC236}">
              <a16:creationId xmlns:a16="http://schemas.microsoft.com/office/drawing/2014/main" id="{29131DDE-B07E-48F5-98FB-C2D5F884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0" name="Picture 20">
          <a:extLst>
            <a:ext uri="{FF2B5EF4-FFF2-40B4-BE49-F238E27FC236}">
              <a16:creationId xmlns:a16="http://schemas.microsoft.com/office/drawing/2014/main" id="{5DE023FF-0D64-4A47-89BF-E0A010A5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1" name="Picture 20">
          <a:extLst>
            <a:ext uri="{FF2B5EF4-FFF2-40B4-BE49-F238E27FC236}">
              <a16:creationId xmlns:a16="http://schemas.microsoft.com/office/drawing/2014/main" id="{EF64E60A-F1DB-4D57-908C-86D921BF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" name="Picture 20">
          <a:extLst>
            <a:ext uri="{FF2B5EF4-FFF2-40B4-BE49-F238E27FC236}">
              <a16:creationId xmlns:a16="http://schemas.microsoft.com/office/drawing/2014/main" id="{3720FB00-68B2-47B2-8DFD-294E3FD2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" name="Picture 20">
          <a:extLst>
            <a:ext uri="{FF2B5EF4-FFF2-40B4-BE49-F238E27FC236}">
              <a16:creationId xmlns:a16="http://schemas.microsoft.com/office/drawing/2014/main" id="{F38FD350-F47E-4E4B-921D-7C4DC3F5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4" name="Picture 20">
          <a:extLst>
            <a:ext uri="{FF2B5EF4-FFF2-40B4-BE49-F238E27FC236}">
              <a16:creationId xmlns:a16="http://schemas.microsoft.com/office/drawing/2014/main" id="{A33CA55B-ABEE-46E5-9F04-100F7D40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5" name="Picture 20">
          <a:extLst>
            <a:ext uri="{FF2B5EF4-FFF2-40B4-BE49-F238E27FC236}">
              <a16:creationId xmlns:a16="http://schemas.microsoft.com/office/drawing/2014/main" id="{E1F317C8-E43D-4045-811C-EF35A758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6" name="Picture 20">
          <a:extLst>
            <a:ext uri="{FF2B5EF4-FFF2-40B4-BE49-F238E27FC236}">
              <a16:creationId xmlns:a16="http://schemas.microsoft.com/office/drawing/2014/main" id="{9505AFBB-9A57-426B-83EB-9FE9335E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7" name="Picture 20">
          <a:extLst>
            <a:ext uri="{FF2B5EF4-FFF2-40B4-BE49-F238E27FC236}">
              <a16:creationId xmlns:a16="http://schemas.microsoft.com/office/drawing/2014/main" id="{FB803F9B-D8BA-4DE2-9827-AED56968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8" name="Picture 20">
          <a:extLst>
            <a:ext uri="{FF2B5EF4-FFF2-40B4-BE49-F238E27FC236}">
              <a16:creationId xmlns:a16="http://schemas.microsoft.com/office/drawing/2014/main" id="{3592C223-4B2D-4ED6-8C89-5D654839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9" name="Picture 20">
          <a:extLst>
            <a:ext uri="{FF2B5EF4-FFF2-40B4-BE49-F238E27FC236}">
              <a16:creationId xmlns:a16="http://schemas.microsoft.com/office/drawing/2014/main" id="{8F195AC2-5C31-495A-882D-4AA665CC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00" name="Picture 20">
          <a:extLst>
            <a:ext uri="{FF2B5EF4-FFF2-40B4-BE49-F238E27FC236}">
              <a16:creationId xmlns:a16="http://schemas.microsoft.com/office/drawing/2014/main" id="{D2DE3AFC-DFC7-4EF4-BED9-AA8D2209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01" name="Picture 20">
          <a:extLst>
            <a:ext uri="{FF2B5EF4-FFF2-40B4-BE49-F238E27FC236}">
              <a16:creationId xmlns:a16="http://schemas.microsoft.com/office/drawing/2014/main" id="{5A4B7096-0F1A-4466-89E8-61DD1ECD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02" name="Picture 20">
          <a:extLst>
            <a:ext uri="{FF2B5EF4-FFF2-40B4-BE49-F238E27FC236}">
              <a16:creationId xmlns:a16="http://schemas.microsoft.com/office/drawing/2014/main" id="{FA2BECE2-9A47-4194-ADEF-674D5AFD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03" name="Picture 20">
          <a:extLst>
            <a:ext uri="{FF2B5EF4-FFF2-40B4-BE49-F238E27FC236}">
              <a16:creationId xmlns:a16="http://schemas.microsoft.com/office/drawing/2014/main" id="{087F289A-26F2-4606-91C8-4DDF6984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04" name="Picture 20">
          <a:extLst>
            <a:ext uri="{FF2B5EF4-FFF2-40B4-BE49-F238E27FC236}">
              <a16:creationId xmlns:a16="http://schemas.microsoft.com/office/drawing/2014/main" id="{A3F00AAC-0621-40E4-882E-D5E653AD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05" name="Picture 20">
          <a:extLst>
            <a:ext uri="{FF2B5EF4-FFF2-40B4-BE49-F238E27FC236}">
              <a16:creationId xmlns:a16="http://schemas.microsoft.com/office/drawing/2014/main" id="{C9A9F287-DF1A-468E-B12F-36C00BA6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06" name="Picture 20">
          <a:extLst>
            <a:ext uri="{FF2B5EF4-FFF2-40B4-BE49-F238E27FC236}">
              <a16:creationId xmlns:a16="http://schemas.microsoft.com/office/drawing/2014/main" id="{72EBE542-C065-4016-ABF2-C1E6C166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07" name="Picture 20">
          <a:extLst>
            <a:ext uri="{FF2B5EF4-FFF2-40B4-BE49-F238E27FC236}">
              <a16:creationId xmlns:a16="http://schemas.microsoft.com/office/drawing/2014/main" id="{CBFD4A32-5D46-46FF-AB40-7554A756E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08" name="Picture 20">
          <a:extLst>
            <a:ext uri="{FF2B5EF4-FFF2-40B4-BE49-F238E27FC236}">
              <a16:creationId xmlns:a16="http://schemas.microsoft.com/office/drawing/2014/main" id="{FC5483D0-30C9-449B-A416-4C1505F8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09" name="Picture 20">
          <a:extLst>
            <a:ext uri="{FF2B5EF4-FFF2-40B4-BE49-F238E27FC236}">
              <a16:creationId xmlns:a16="http://schemas.microsoft.com/office/drawing/2014/main" id="{B67FCC59-CDEE-4CE9-A80B-5E8D5411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0" name="Picture 20">
          <a:extLst>
            <a:ext uri="{FF2B5EF4-FFF2-40B4-BE49-F238E27FC236}">
              <a16:creationId xmlns:a16="http://schemas.microsoft.com/office/drawing/2014/main" id="{5A6321EA-0563-43C1-9DD1-AD54B328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1" name="Picture 20">
          <a:extLst>
            <a:ext uri="{FF2B5EF4-FFF2-40B4-BE49-F238E27FC236}">
              <a16:creationId xmlns:a16="http://schemas.microsoft.com/office/drawing/2014/main" id="{D32AA8DB-A234-4239-9B46-85800F81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2" name="Picture 20">
          <a:extLst>
            <a:ext uri="{FF2B5EF4-FFF2-40B4-BE49-F238E27FC236}">
              <a16:creationId xmlns:a16="http://schemas.microsoft.com/office/drawing/2014/main" id="{8D11E1D4-395C-4824-97A7-DB220731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3" name="Picture 20">
          <a:extLst>
            <a:ext uri="{FF2B5EF4-FFF2-40B4-BE49-F238E27FC236}">
              <a16:creationId xmlns:a16="http://schemas.microsoft.com/office/drawing/2014/main" id="{999BC5C0-38E9-4E5A-8EC1-82994ECB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4" name="Picture 20">
          <a:extLst>
            <a:ext uri="{FF2B5EF4-FFF2-40B4-BE49-F238E27FC236}">
              <a16:creationId xmlns:a16="http://schemas.microsoft.com/office/drawing/2014/main" id="{835CC3CD-6D49-4720-8BE2-752D8196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5" name="Picture 20">
          <a:extLst>
            <a:ext uri="{FF2B5EF4-FFF2-40B4-BE49-F238E27FC236}">
              <a16:creationId xmlns:a16="http://schemas.microsoft.com/office/drawing/2014/main" id="{4E90CBE2-A08A-4200-9A67-2E0B2635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6" name="Picture 20">
          <a:extLst>
            <a:ext uri="{FF2B5EF4-FFF2-40B4-BE49-F238E27FC236}">
              <a16:creationId xmlns:a16="http://schemas.microsoft.com/office/drawing/2014/main" id="{63C7708C-86FC-4E2A-AD1F-FC501A50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" name="Picture 20">
          <a:extLst>
            <a:ext uri="{FF2B5EF4-FFF2-40B4-BE49-F238E27FC236}">
              <a16:creationId xmlns:a16="http://schemas.microsoft.com/office/drawing/2014/main" id="{0E597222-AE67-4407-90CF-DAF3BF7E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" name="Picture 20">
          <a:extLst>
            <a:ext uri="{FF2B5EF4-FFF2-40B4-BE49-F238E27FC236}">
              <a16:creationId xmlns:a16="http://schemas.microsoft.com/office/drawing/2014/main" id="{628D354B-6D2E-41C0-A237-51C62C33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9" name="Picture 20">
          <a:extLst>
            <a:ext uri="{FF2B5EF4-FFF2-40B4-BE49-F238E27FC236}">
              <a16:creationId xmlns:a16="http://schemas.microsoft.com/office/drawing/2014/main" id="{2F4DD93D-A159-4B23-B7A6-00750775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0" name="Picture 20">
          <a:extLst>
            <a:ext uri="{FF2B5EF4-FFF2-40B4-BE49-F238E27FC236}">
              <a16:creationId xmlns:a16="http://schemas.microsoft.com/office/drawing/2014/main" id="{D3CE5AC5-8FF1-4780-A51F-5E743FFDD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1" name="Picture 20">
          <a:extLst>
            <a:ext uri="{FF2B5EF4-FFF2-40B4-BE49-F238E27FC236}">
              <a16:creationId xmlns:a16="http://schemas.microsoft.com/office/drawing/2014/main" id="{74834AB4-3EF3-4CD4-8863-D927F60F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2" name="Picture 20">
          <a:extLst>
            <a:ext uri="{FF2B5EF4-FFF2-40B4-BE49-F238E27FC236}">
              <a16:creationId xmlns:a16="http://schemas.microsoft.com/office/drawing/2014/main" id="{66581BEB-34B6-48FA-9E40-0F039F52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3" name="Picture 20">
          <a:extLst>
            <a:ext uri="{FF2B5EF4-FFF2-40B4-BE49-F238E27FC236}">
              <a16:creationId xmlns:a16="http://schemas.microsoft.com/office/drawing/2014/main" id="{95A2C70E-B038-4595-8808-86CBA90F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4" name="Picture 20">
          <a:extLst>
            <a:ext uri="{FF2B5EF4-FFF2-40B4-BE49-F238E27FC236}">
              <a16:creationId xmlns:a16="http://schemas.microsoft.com/office/drawing/2014/main" id="{B6555491-3C85-4AA0-A654-A66DA407B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5" name="Picture 20">
          <a:extLst>
            <a:ext uri="{FF2B5EF4-FFF2-40B4-BE49-F238E27FC236}">
              <a16:creationId xmlns:a16="http://schemas.microsoft.com/office/drawing/2014/main" id="{A04C13FE-5179-45C6-A295-D7687399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6" name="Picture 20">
          <a:extLst>
            <a:ext uri="{FF2B5EF4-FFF2-40B4-BE49-F238E27FC236}">
              <a16:creationId xmlns:a16="http://schemas.microsoft.com/office/drawing/2014/main" id="{2DE36067-4E51-447E-A012-2B1F6E83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" name="Picture 20">
          <a:extLst>
            <a:ext uri="{FF2B5EF4-FFF2-40B4-BE49-F238E27FC236}">
              <a16:creationId xmlns:a16="http://schemas.microsoft.com/office/drawing/2014/main" id="{8C36F8F5-B647-489E-81E6-C35E9D80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" name="Picture 20">
          <a:extLst>
            <a:ext uri="{FF2B5EF4-FFF2-40B4-BE49-F238E27FC236}">
              <a16:creationId xmlns:a16="http://schemas.microsoft.com/office/drawing/2014/main" id="{F4895F78-E9B8-4D80-9BBB-8B5E7285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9" name="Picture 20">
          <a:extLst>
            <a:ext uri="{FF2B5EF4-FFF2-40B4-BE49-F238E27FC236}">
              <a16:creationId xmlns:a16="http://schemas.microsoft.com/office/drawing/2014/main" id="{3DB55570-6DAA-4BCB-8EF8-BD4B525B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30" name="Picture 20">
          <a:extLst>
            <a:ext uri="{FF2B5EF4-FFF2-40B4-BE49-F238E27FC236}">
              <a16:creationId xmlns:a16="http://schemas.microsoft.com/office/drawing/2014/main" id="{61266FF2-630A-41B7-9DF8-CF5E5E32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31" name="Picture 20">
          <a:extLst>
            <a:ext uri="{FF2B5EF4-FFF2-40B4-BE49-F238E27FC236}">
              <a16:creationId xmlns:a16="http://schemas.microsoft.com/office/drawing/2014/main" id="{A151955C-27AB-48D2-AAE4-CC497E52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32" name="Picture 20">
          <a:extLst>
            <a:ext uri="{FF2B5EF4-FFF2-40B4-BE49-F238E27FC236}">
              <a16:creationId xmlns:a16="http://schemas.microsoft.com/office/drawing/2014/main" id="{6F54B94B-96E2-42D1-BDB7-75AF6837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33" name="Picture 20">
          <a:extLst>
            <a:ext uri="{FF2B5EF4-FFF2-40B4-BE49-F238E27FC236}">
              <a16:creationId xmlns:a16="http://schemas.microsoft.com/office/drawing/2014/main" id="{A4675EC0-E93B-438A-8EB8-AFC493F4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" name="Picture 20">
          <a:extLst>
            <a:ext uri="{FF2B5EF4-FFF2-40B4-BE49-F238E27FC236}">
              <a16:creationId xmlns:a16="http://schemas.microsoft.com/office/drawing/2014/main" id="{05B9A68B-8934-43CF-BBED-D96778F6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" name="Picture 20">
          <a:extLst>
            <a:ext uri="{FF2B5EF4-FFF2-40B4-BE49-F238E27FC236}">
              <a16:creationId xmlns:a16="http://schemas.microsoft.com/office/drawing/2014/main" id="{EE620804-1333-4652-AE73-3BD93A1BA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6" name="Picture 20">
          <a:extLst>
            <a:ext uri="{FF2B5EF4-FFF2-40B4-BE49-F238E27FC236}">
              <a16:creationId xmlns:a16="http://schemas.microsoft.com/office/drawing/2014/main" id="{33F04C48-F3D3-4BEA-B66B-8BB0BE22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7" name="Picture 20">
          <a:extLst>
            <a:ext uri="{FF2B5EF4-FFF2-40B4-BE49-F238E27FC236}">
              <a16:creationId xmlns:a16="http://schemas.microsoft.com/office/drawing/2014/main" id="{8EF1FAD4-6A98-44BC-8679-506C0B97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" name="Picture 20">
          <a:extLst>
            <a:ext uri="{FF2B5EF4-FFF2-40B4-BE49-F238E27FC236}">
              <a16:creationId xmlns:a16="http://schemas.microsoft.com/office/drawing/2014/main" id="{985924D3-01FF-4422-A5CE-DE94AD3F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" name="Picture 20">
          <a:extLst>
            <a:ext uri="{FF2B5EF4-FFF2-40B4-BE49-F238E27FC236}">
              <a16:creationId xmlns:a16="http://schemas.microsoft.com/office/drawing/2014/main" id="{96C169BD-95D9-4B81-AE83-8F211D7F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0" name="Picture 20">
          <a:extLst>
            <a:ext uri="{FF2B5EF4-FFF2-40B4-BE49-F238E27FC236}">
              <a16:creationId xmlns:a16="http://schemas.microsoft.com/office/drawing/2014/main" id="{AC27125C-6FD7-4B13-A0F3-7746A27C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1" name="Picture 20">
          <a:extLst>
            <a:ext uri="{FF2B5EF4-FFF2-40B4-BE49-F238E27FC236}">
              <a16:creationId xmlns:a16="http://schemas.microsoft.com/office/drawing/2014/main" id="{105ECEF2-5C28-46B0-98B5-3F25673E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2" name="Picture 20">
          <a:extLst>
            <a:ext uri="{FF2B5EF4-FFF2-40B4-BE49-F238E27FC236}">
              <a16:creationId xmlns:a16="http://schemas.microsoft.com/office/drawing/2014/main" id="{B186A6D5-ABA1-4785-9841-9FE9AF53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3" name="Picture 20">
          <a:extLst>
            <a:ext uri="{FF2B5EF4-FFF2-40B4-BE49-F238E27FC236}">
              <a16:creationId xmlns:a16="http://schemas.microsoft.com/office/drawing/2014/main" id="{6D5097CD-B2EC-4498-B247-22652DEC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4" name="Picture 20">
          <a:extLst>
            <a:ext uri="{FF2B5EF4-FFF2-40B4-BE49-F238E27FC236}">
              <a16:creationId xmlns:a16="http://schemas.microsoft.com/office/drawing/2014/main" id="{59BE9EB4-EC73-4632-AF21-679796D3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5" name="Picture 20">
          <a:extLst>
            <a:ext uri="{FF2B5EF4-FFF2-40B4-BE49-F238E27FC236}">
              <a16:creationId xmlns:a16="http://schemas.microsoft.com/office/drawing/2014/main" id="{349A25C7-53CA-4325-BD1F-940BE264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6" name="Picture 20">
          <a:extLst>
            <a:ext uri="{FF2B5EF4-FFF2-40B4-BE49-F238E27FC236}">
              <a16:creationId xmlns:a16="http://schemas.microsoft.com/office/drawing/2014/main" id="{DF7FC3E6-36C3-4BDB-9D5F-DE0DAB21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7" name="Picture 20">
          <a:extLst>
            <a:ext uri="{FF2B5EF4-FFF2-40B4-BE49-F238E27FC236}">
              <a16:creationId xmlns:a16="http://schemas.microsoft.com/office/drawing/2014/main" id="{7398927F-1996-4007-9A7C-59F23174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" name="Picture 20">
          <a:extLst>
            <a:ext uri="{FF2B5EF4-FFF2-40B4-BE49-F238E27FC236}">
              <a16:creationId xmlns:a16="http://schemas.microsoft.com/office/drawing/2014/main" id="{BB00DD9A-D456-42F1-8CD4-9CEF4160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" name="Picture 20">
          <a:extLst>
            <a:ext uri="{FF2B5EF4-FFF2-40B4-BE49-F238E27FC236}">
              <a16:creationId xmlns:a16="http://schemas.microsoft.com/office/drawing/2014/main" id="{D8389B8C-8317-4DCC-BD43-B95BCF19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0" name="Picture 20">
          <a:extLst>
            <a:ext uri="{FF2B5EF4-FFF2-40B4-BE49-F238E27FC236}">
              <a16:creationId xmlns:a16="http://schemas.microsoft.com/office/drawing/2014/main" id="{140E8891-C4BF-46C1-88AB-09E227AB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1" name="Picture 20">
          <a:extLst>
            <a:ext uri="{FF2B5EF4-FFF2-40B4-BE49-F238E27FC236}">
              <a16:creationId xmlns:a16="http://schemas.microsoft.com/office/drawing/2014/main" id="{957A1F24-ED50-4F85-B37F-D32F78C1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" name="Picture 20">
          <a:extLst>
            <a:ext uri="{FF2B5EF4-FFF2-40B4-BE49-F238E27FC236}">
              <a16:creationId xmlns:a16="http://schemas.microsoft.com/office/drawing/2014/main" id="{D1CEE520-FB49-47B7-A0EA-D47994ED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3" name="Picture 20">
          <a:extLst>
            <a:ext uri="{FF2B5EF4-FFF2-40B4-BE49-F238E27FC236}">
              <a16:creationId xmlns:a16="http://schemas.microsoft.com/office/drawing/2014/main" id="{93F92891-1D3D-4383-8B72-EE4AD318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" name="Picture 20">
          <a:extLst>
            <a:ext uri="{FF2B5EF4-FFF2-40B4-BE49-F238E27FC236}">
              <a16:creationId xmlns:a16="http://schemas.microsoft.com/office/drawing/2014/main" id="{EFB7C0B7-78E2-486F-914C-7CC88C35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" name="Picture 20">
          <a:extLst>
            <a:ext uri="{FF2B5EF4-FFF2-40B4-BE49-F238E27FC236}">
              <a16:creationId xmlns:a16="http://schemas.microsoft.com/office/drawing/2014/main" id="{A9D6A128-2D30-4151-AD2B-83A3B3A9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" name="Picture 20">
          <a:extLst>
            <a:ext uri="{FF2B5EF4-FFF2-40B4-BE49-F238E27FC236}">
              <a16:creationId xmlns:a16="http://schemas.microsoft.com/office/drawing/2014/main" id="{B08C7491-7E7F-4DC4-A14E-AFE7B148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7" name="Picture 20">
          <a:extLst>
            <a:ext uri="{FF2B5EF4-FFF2-40B4-BE49-F238E27FC236}">
              <a16:creationId xmlns:a16="http://schemas.microsoft.com/office/drawing/2014/main" id="{1CB5C39F-10F2-443A-A881-BB98A731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8" name="Picture 20">
          <a:extLst>
            <a:ext uri="{FF2B5EF4-FFF2-40B4-BE49-F238E27FC236}">
              <a16:creationId xmlns:a16="http://schemas.microsoft.com/office/drawing/2014/main" id="{AC92EDC4-6001-4A0C-AB23-E4D9EA3C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9" name="Picture 20">
          <a:extLst>
            <a:ext uri="{FF2B5EF4-FFF2-40B4-BE49-F238E27FC236}">
              <a16:creationId xmlns:a16="http://schemas.microsoft.com/office/drawing/2014/main" id="{F595499C-0167-4467-9A61-109F337D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0" name="Picture 20">
          <a:extLst>
            <a:ext uri="{FF2B5EF4-FFF2-40B4-BE49-F238E27FC236}">
              <a16:creationId xmlns:a16="http://schemas.microsoft.com/office/drawing/2014/main" id="{EA79B644-D3B7-404F-9387-816AFFDC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1" name="Picture 20">
          <a:extLst>
            <a:ext uri="{FF2B5EF4-FFF2-40B4-BE49-F238E27FC236}">
              <a16:creationId xmlns:a16="http://schemas.microsoft.com/office/drawing/2014/main" id="{BE97F814-E380-4934-A0A7-4DCA77FF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2" name="Picture 20">
          <a:extLst>
            <a:ext uri="{FF2B5EF4-FFF2-40B4-BE49-F238E27FC236}">
              <a16:creationId xmlns:a16="http://schemas.microsoft.com/office/drawing/2014/main" id="{311FF4AE-CE64-47E0-A6D5-9FDB09D8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3" name="Picture 20">
          <a:extLst>
            <a:ext uri="{FF2B5EF4-FFF2-40B4-BE49-F238E27FC236}">
              <a16:creationId xmlns:a16="http://schemas.microsoft.com/office/drawing/2014/main" id="{90DCE220-259A-451B-95EC-70934FD7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" name="Picture 20">
          <a:extLst>
            <a:ext uri="{FF2B5EF4-FFF2-40B4-BE49-F238E27FC236}">
              <a16:creationId xmlns:a16="http://schemas.microsoft.com/office/drawing/2014/main" id="{05488A95-79A0-4A4D-9875-5B1A38D2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" name="Picture 20">
          <a:extLst>
            <a:ext uri="{FF2B5EF4-FFF2-40B4-BE49-F238E27FC236}">
              <a16:creationId xmlns:a16="http://schemas.microsoft.com/office/drawing/2014/main" id="{EC98752A-532E-4A34-8FC7-5E56AD81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6" name="Picture 20">
          <a:extLst>
            <a:ext uri="{FF2B5EF4-FFF2-40B4-BE49-F238E27FC236}">
              <a16:creationId xmlns:a16="http://schemas.microsoft.com/office/drawing/2014/main" id="{43D4A845-73FE-43FD-89F9-B79C06ED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7" name="Picture 20">
          <a:extLst>
            <a:ext uri="{FF2B5EF4-FFF2-40B4-BE49-F238E27FC236}">
              <a16:creationId xmlns:a16="http://schemas.microsoft.com/office/drawing/2014/main" id="{489A8E6C-8BF6-4EF4-B8B2-49EA998C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8" name="Picture 20">
          <a:extLst>
            <a:ext uri="{FF2B5EF4-FFF2-40B4-BE49-F238E27FC236}">
              <a16:creationId xmlns:a16="http://schemas.microsoft.com/office/drawing/2014/main" id="{AF2C74C6-D41F-451D-9EE9-321C0F8C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9" name="Picture 20">
          <a:extLst>
            <a:ext uri="{FF2B5EF4-FFF2-40B4-BE49-F238E27FC236}">
              <a16:creationId xmlns:a16="http://schemas.microsoft.com/office/drawing/2014/main" id="{0F10EA28-DBC0-4268-A469-E94AD3D3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70" name="Picture 20">
          <a:extLst>
            <a:ext uri="{FF2B5EF4-FFF2-40B4-BE49-F238E27FC236}">
              <a16:creationId xmlns:a16="http://schemas.microsoft.com/office/drawing/2014/main" id="{3EA033EF-B271-4C0D-8E63-2559E47A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71" name="Picture 20">
          <a:extLst>
            <a:ext uri="{FF2B5EF4-FFF2-40B4-BE49-F238E27FC236}">
              <a16:creationId xmlns:a16="http://schemas.microsoft.com/office/drawing/2014/main" id="{3F3C4C86-125B-421D-A979-0B5538CA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72" name="Picture 20">
          <a:extLst>
            <a:ext uri="{FF2B5EF4-FFF2-40B4-BE49-F238E27FC236}">
              <a16:creationId xmlns:a16="http://schemas.microsoft.com/office/drawing/2014/main" id="{1CA77620-752C-47D2-9432-B5B44DC9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73" name="Picture 20">
          <a:extLst>
            <a:ext uri="{FF2B5EF4-FFF2-40B4-BE49-F238E27FC236}">
              <a16:creationId xmlns:a16="http://schemas.microsoft.com/office/drawing/2014/main" id="{BE30BEE2-5DF9-4D34-8826-DB8BEC34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74" name="Picture 20">
          <a:extLst>
            <a:ext uri="{FF2B5EF4-FFF2-40B4-BE49-F238E27FC236}">
              <a16:creationId xmlns:a16="http://schemas.microsoft.com/office/drawing/2014/main" id="{E3180353-D290-4525-A0D7-865FB6D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75" name="Picture 20">
          <a:extLst>
            <a:ext uri="{FF2B5EF4-FFF2-40B4-BE49-F238E27FC236}">
              <a16:creationId xmlns:a16="http://schemas.microsoft.com/office/drawing/2014/main" id="{5FACB084-8681-41A5-AAA0-1C7C0345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76" name="Picture 20">
          <a:extLst>
            <a:ext uri="{FF2B5EF4-FFF2-40B4-BE49-F238E27FC236}">
              <a16:creationId xmlns:a16="http://schemas.microsoft.com/office/drawing/2014/main" id="{D02BB6EB-C6DB-446B-9CB9-C818C11F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77" name="Picture 20">
          <a:extLst>
            <a:ext uri="{FF2B5EF4-FFF2-40B4-BE49-F238E27FC236}">
              <a16:creationId xmlns:a16="http://schemas.microsoft.com/office/drawing/2014/main" id="{5C72CA8B-2C43-4CF3-8164-DA1A78F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78" name="Picture 20">
          <a:extLst>
            <a:ext uri="{FF2B5EF4-FFF2-40B4-BE49-F238E27FC236}">
              <a16:creationId xmlns:a16="http://schemas.microsoft.com/office/drawing/2014/main" id="{F685962D-7818-44E7-BCDC-141CD90A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79" name="Picture 20">
          <a:extLst>
            <a:ext uri="{FF2B5EF4-FFF2-40B4-BE49-F238E27FC236}">
              <a16:creationId xmlns:a16="http://schemas.microsoft.com/office/drawing/2014/main" id="{19CD1812-23E3-474F-90C9-BC4489AC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0" name="Picture 20">
          <a:extLst>
            <a:ext uri="{FF2B5EF4-FFF2-40B4-BE49-F238E27FC236}">
              <a16:creationId xmlns:a16="http://schemas.microsoft.com/office/drawing/2014/main" id="{AA88E685-331B-419C-879D-14969207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" name="Picture 20">
          <a:extLst>
            <a:ext uri="{FF2B5EF4-FFF2-40B4-BE49-F238E27FC236}">
              <a16:creationId xmlns:a16="http://schemas.microsoft.com/office/drawing/2014/main" id="{06D2732B-FB7E-47F2-8F97-73C5D27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" name="Picture 20">
          <a:extLst>
            <a:ext uri="{FF2B5EF4-FFF2-40B4-BE49-F238E27FC236}">
              <a16:creationId xmlns:a16="http://schemas.microsoft.com/office/drawing/2014/main" id="{CC15E75F-2BA4-4FBC-B8BB-B3CEC0FE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3" name="Picture 20">
          <a:extLst>
            <a:ext uri="{FF2B5EF4-FFF2-40B4-BE49-F238E27FC236}">
              <a16:creationId xmlns:a16="http://schemas.microsoft.com/office/drawing/2014/main" id="{0EC3E9E0-B474-4C1B-8941-49844C50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4" name="Picture 20">
          <a:extLst>
            <a:ext uri="{FF2B5EF4-FFF2-40B4-BE49-F238E27FC236}">
              <a16:creationId xmlns:a16="http://schemas.microsoft.com/office/drawing/2014/main" id="{F072A8C0-3253-4D74-9480-D0A5E594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5" name="Picture 20">
          <a:extLst>
            <a:ext uri="{FF2B5EF4-FFF2-40B4-BE49-F238E27FC236}">
              <a16:creationId xmlns:a16="http://schemas.microsoft.com/office/drawing/2014/main" id="{6322CECC-B8B2-4D09-8F49-5BA53A3B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6" name="Picture 20">
          <a:extLst>
            <a:ext uri="{FF2B5EF4-FFF2-40B4-BE49-F238E27FC236}">
              <a16:creationId xmlns:a16="http://schemas.microsoft.com/office/drawing/2014/main" id="{BD09CBEA-F91F-40D3-AA61-15A3FAB7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7" name="Picture 20">
          <a:extLst>
            <a:ext uri="{FF2B5EF4-FFF2-40B4-BE49-F238E27FC236}">
              <a16:creationId xmlns:a16="http://schemas.microsoft.com/office/drawing/2014/main" id="{C44E27E7-100E-4AA1-A911-34F2B473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8" name="Picture 20">
          <a:extLst>
            <a:ext uri="{FF2B5EF4-FFF2-40B4-BE49-F238E27FC236}">
              <a16:creationId xmlns:a16="http://schemas.microsoft.com/office/drawing/2014/main" id="{E51F1573-9DCB-490D-9DBE-921666A0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9" name="Picture 20">
          <a:extLst>
            <a:ext uri="{FF2B5EF4-FFF2-40B4-BE49-F238E27FC236}">
              <a16:creationId xmlns:a16="http://schemas.microsoft.com/office/drawing/2014/main" id="{DD5DD5BD-0475-416C-9966-7D88515A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0" name="Picture 20">
          <a:extLst>
            <a:ext uri="{FF2B5EF4-FFF2-40B4-BE49-F238E27FC236}">
              <a16:creationId xmlns:a16="http://schemas.microsoft.com/office/drawing/2014/main" id="{A54C5F69-9283-4318-A80D-92B69CA6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1" name="Picture 20">
          <a:extLst>
            <a:ext uri="{FF2B5EF4-FFF2-40B4-BE49-F238E27FC236}">
              <a16:creationId xmlns:a16="http://schemas.microsoft.com/office/drawing/2014/main" id="{A2955DB3-3C98-44A9-AC5C-D55B3B09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2" name="Picture 20">
          <a:extLst>
            <a:ext uri="{FF2B5EF4-FFF2-40B4-BE49-F238E27FC236}">
              <a16:creationId xmlns:a16="http://schemas.microsoft.com/office/drawing/2014/main" id="{B34F6354-CCAB-4AD0-BAB4-528C1530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3" name="Picture 20">
          <a:extLst>
            <a:ext uri="{FF2B5EF4-FFF2-40B4-BE49-F238E27FC236}">
              <a16:creationId xmlns:a16="http://schemas.microsoft.com/office/drawing/2014/main" id="{292214A9-6FAE-4F87-BA1D-BF88E67E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4" name="Picture 20">
          <a:extLst>
            <a:ext uri="{FF2B5EF4-FFF2-40B4-BE49-F238E27FC236}">
              <a16:creationId xmlns:a16="http://schemas.microsoft.com/office/drawing/2014/main" id="{966DD350-BA9D-40D9-91A4-1DC4C39A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5" name="Picture 20">
          <a:extLst>
            <a:ext uri="{FF2B5EF4-FFF2-40B4-BE49-F238E27FC236}">
              <a16:creationId xmlns:a16="http://schemas.microsoft.com/office/drawing/2014/main" id="{720B5CFC-5C4C-498F-904D-BD0A4FB4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6" name="Picture 20">
          <a:extLst>
            <a:ext uri="{FF2B5EF4-FFF2-40B4-BE49-F238E27FC236}">
              <a16:creationId xmlns:a16="http://schemas.microsoft.com/office/drawing/2014/main" id="{62C543C0-34D2-4B25-B8A4-80217F0E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7" name="Picture 20">
          <a:extLst>
            <a:ext uri="{FF2B5EF4-FFF2-40B4-BE49-F238E27FC236}">
              <a16:creationId xmlns:a16="http://schemas.microsoft.com/office/drawing/2014/main" id="{20E0995B-95E3-4364-9835-57414C83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98" name="Picture 20">
          <a:extLst>
            <a:ext uri="{FF2B5EF4-FFF2-40B4-BE49-F238E27FC236}">
              <a16:creationId xmlns:a16="http://schemas.microsoft.com/office/drawing/2014/main" id="{C679136C-98E7-444E-84B9-45535F74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99" name="Picture 20">
          <a:extLst>
            <a:ext uri="{FF2B5EF4-FFF2-40B4-BE49-F238E27FC236}">
              <a16:creationId xmlns:a16="http://schemas.microsoft.com/office/drawing/2014/main" id="{48754E17-FDE2-4C5E-A1A4-444DBEE5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0" name="Picture 20">
          <a:extLst>
            <a:ext uri="{FF2B5EF4-FFF2-40B4-BE49-F238E27FC236}">
              <a16:creationId xmlns:a16="http://schemas.microsoft.com/office/drawing/2014/main" id="{7B760329-3912-4D94-AF1B-1CAD2BCB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1" name="Picture 20">
          <a:extLst>
            <a:ext uri="{FF2B5EF4-FFF2-40B4-BE49-F238E27FC236}">
              <a16:creationId xmlns:a16="http://schemas.microsoft.com/office/drawing/2014/main" id="{935D40F5-3BAD-49D5-9774-AF05D48E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2" name="Picture 20">
          <a:extLst>
            <a:ext uri="{FF2B5EF4-FFF2-40B4-BE49-F238E27FC236}">
              <a16:creationId xmlns:a16="http://schemas.microsoft.com/office/drawing/2014/main" id="{55A352BD-85C4-4FB3-BF06-F027E84B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3" name="Picture 20">
          <a:extLst>
            <a:ext uri="{FF2B5EF4-FFF2-40B4-BE49-F238E27FC236}">
              <a16:creationId xmlns:a16="http://schemas.microsoft.com/office/drawing/2014/main" id="{8CEA8ECC-AB1A-4A72-8601-827801FE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4" name="Picture 20">
          <a:extLst>
            <a:ext uri="{FF2B5EF4-FFF2-40B4-BE49-F238E27FC236}">
              <a16:creationId xmlns:a16="http://schemas.microsoft.com/office/drawing/2014/main" id="{B03043C3-D7EF-4B4F-AD03-79E99224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5" name="Picture 20">
          <a:extLst>
            <a:ext uri="{FF2B5EF4-FFF2-40B4-BE49-F238E27FC236}">
              <a16:creationId xmlns:a16="http://schemas.microsoft.com/office/drawing/2014/main" id="{67DACD8F-8FCA-48D6-8B77-D83866F4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6" name="Picture 20">
          <a:extLst>
            <a:ext uri="{FF2B5EF4-FFF2-40B4-BE49-F238E27FC236}">
              <a16:creationId xmlns:a16="http://schemas.microsoft.com/office/drawing/2014/main" id="{34134818-83D5-4F27-89AD-67C796C5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7" name="Picture 20">
          <a:extLst>
            <a:ext uri="{FF2B5EF4-FFF2-40B4-BE49-F238E27FC236}">
              <a16:creationId xmlns:a16="http://schemas.microsoft.com/office/drawing/2014/main" id="{FAADF98C-8BB6-42FC-8554-49763449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8" name="Picture 20">
          <a:extLst>
            <a:ext uri="{FF2B5EF4-FFF2-40B4-BE49-F238E27FC236}">
              <a16:creationId xmlns:a16="http://schemas.microsoft.com/office/drawing/2014/main" id="{1E773FCF-3BDF-42CE-BC77-64893650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09" name="Picture 20">
          <a:extLst>
            <a:ext uri="{FF2B5EF4-FFF2-40B4-BE49-F238E27FC236}">
              <a16:creationId xmlns:a16="http://schemas.microsoft.com/office/drawing/2014/main" id="{C8B507FE-6657-4161-A96E-8C2AEA68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0" name="Picture 20">
          <a:extLst>
            <a:ext uri="{FF2B5EF4-FFF2-40B4-BE49-F238E27FC236}">
              <a16:creationId xmlns:a16="http://schemas.microsoft.com/office/drawing/2014/main" id="{A1128637-92E6-4F3E-8714-456FCE81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1" name="Picture 20">
          <a:extLst>
            <a:ext uri="{FF2B5EF4-FFF2-40B4-BE49-F238E27FC236}">
              <a16:creationId xmlns:a16="http://schemas.microsoft.com/office/drawing/2014/main" id="{5D9F08F0-EB07-404E-9048-50BC266F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2" name="Picture 20">
          <a:extLst>
            <a:ext uri="{FF2B5EF4-FFF2-40B4-BE49-F238E27FC236}">
              <a16:creationId xmlns:a16="http://schemas.microsoft.com/office/drawing/2014/main" id="{BD14CA73-FE82-491C-9779-FB2423CEF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3" name="Picture 20">
          <a:extLst>
            <a:ext uri="{FF2B5EF4-FFF2-40B4-BE49-F238E27FC236}">
              <a16:creationId xmlns:a16="http://schemas.microsoft.com/office/drawing/2014/main" id="{D906B800-03D8-4D5F-97F6-D3B43D83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4" name="Picture 20">
          <a:extLst>
            <a:ext uri="{FF2B5EF4-FFF2-40B4-BE49-F238E27FC236}">
              <a16:creationId xmlns:a16="http://schemas.microsoft.com/office/drawing/2014/main" id="{08D64485-1DB1-4E6F-8561-583A7F16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5" name="Picture 20">
          <a:extLst>
            <a:ext uri="{FF2B5EF4-FFF2-40B4-BE49-F238E27FC236}">
              <a16:creationId xmlns:a16="http://schemas.microsoft.com/office/drawing/2014/main" id="{36CC66B8-73C9-42BB-A417-7000D0B2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6" name="Picture 20">
          <a:extLst>
            <a:ext uri="{FF2B5EF4-FFF2-40B4-BE49-F238E27FC236}">
              <a16:creationId xmlns:a16="http://schemas.microsoft.com/office/drawing/2014/main" id="{3BED0EC0-A0A5-4763-888D-207820A2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7" name="Picture 20">
          <a:extLst>
            <a:ext uri="{FF2B5EF4-FFF2-40B4-BE49-F238E27FC236}">
              <a16:creationId xmlns:a16="http://schemas.microsoft.com/office/drawing/2014/main" id="{ECF4CAF7-A080-403E-BCB7-43A6D524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8" name="Picture 20">
          <a:extLst>
            <a:ext uri="{FF2B5EF4-FFF2-40B4-BE49-F238E27FC236}">
              <a16:creationId xmlns:a16="http://schemas.microsoft.com/office/drawing/2014/main" id="{DEC180C3-5360-4E78-A7DB-49C3B342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19" name="Picture 20">
          <a:extLst>
            <a:ext uri="{FF2B5EF4-FFF2-40B4-BE49-F238E27FC236}">
              <a16:creationId xmlns:a16="http://schemas.microsoft.com/office/drawing/2014/main" id="{6DFA9C01-DE84-44D1-B733-40079AB3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20" name="Picture 20">
          <a:extLst>
            <a:ext uri="{FF2B5EF4-FFF2-40B4-BE49-F238E27FC236}">
              <a16:creationId xmlns:a16="http://schemas.microsoft.com/office/drawing/2014/main" id="{AC9FB11F-1BA5-4D2E-A538-31CF6771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21" name="Picture 20">
          <a:extLst>
            <a:ext uri="{FF2B5EF4-FFF2-40B4-BE49-F238E27FC236}">
              <a16:creationId xmlns:a16="http://schemas.microsoft.com/office/drawing/2014/main" id="{E7819A0D-5D36-4CE3-B353-76379AAD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422" name="Picture 20">
          <a:extLst>
            <a:ext uri="{FF2B5EF4-FFF2-40B4-BE49-F238E27FC236}">
              <a16:creationId xmlns:a16="http://schemas.microsoft.com/office/drawing/2014/main" id="{3ACB98EA-EACA-4984-BAF0-8FF8452E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423" name="Picture 20">
          <a:extLst>
            <a:ext uri="{FF2B5EF4-FFF2-40B4-BE49-F238E27FC236}">
              <a16:creationId xmlns:a16="http://schemas.microsoft.com/office/drawing/2014/main" id="{A41A631A-941D-47C7-9339-C9C30A71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424" name="Picture 20">
          <a:extLst>
            <a:ext uri="{FF2B5EF4-FFF2-40B4-BE49-F238E27FC236}">
              <a16:creationId xmlns:a16="http://schemas.microsoft.com/office/drawing/2014/main" id="{91B0F7E6-5A05-46A5-AEE4-7905D565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425" name="Picture 20">
          <a:extLst>
            <a:ext uri="{FF2B5EF4-FFF2-40B4-BE49-F238E27FC236}">
              <a16:creationId xmlns:a16="http://schemas.microsoft.com/office/drawing/2014/main" id="{838F8391-D9DE-45A4-B702-83DD3075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26" name="Picture 20">
          <a:extLst>
            <a:ext uri="{FF2B5EF4-FFF2-40B4-BE49-F238E27FC236}">
              <a16:creationId xmlns:a16="http://schemas.microsoft.com/office/drawing/2014/main" id="{36499588-1B4C-4374-AA05-E450F01D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27" name="Picture 20">
          <a:extLst>
            <a:ext uri="{FF2B5EF4-FFF2-40B4-BE49-F238E27FC236}">
              <a16:creationId xmlns:a16="http://schemas.microsoft.com/office/drawing/2014/main" id="{4F04C9ED-751A-41D9-B107-90190FD5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28" name="Picture 20">
          <a:extLst>
            <a:ext uri="{FF2B5EF4-FFF2-40B4-BE49-F238E27FC236}">
              <a16:creationId xmlns:a16="http://schemas.microsoft.com/office/drawing/2014/main" id="{418FD0CB-0DBD-44BB-AFF8-2D9E98DC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29" name="Picture 20">
          <a:extLst>
            <a:ext uri="{FF2B5EF4-FFF2-40B4-BE49-F238E27FC236}">
              <a16:creationId xmlns:a16="http://schemas.microsoft.com/office/drawing/2014/main" id="{5A326743-B646-4C4C-815E-69DCFDD2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0" name="Picture 20">
          <a:extLst>
            <a:ext uri="{FF2B5EF4-FFF2-40B4-BE49-F238E27FC236}">
              <a16:creationId xmlns:a16="http://schemas.microsoft.com/office/drawing/2014/main" id="{F0F6AE2B-4FE2-44F5-BAE8-6566DE5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1" name="Picture 20">
          <a:extLst>
            <a:ext uri="{FF2B5EF4-FFF2-40B4-BE49-F238E27FC236}">
              <a16:creationId xmlns:a16="http://schemas.microsoft.com/office/drawing/2014/main" id="{DD6B8A3F-4C2D-4C91-AB6E-021FF727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2" name="Picture 20">
          <a:extLst>
            <a:ext uri="{FF2B5EF4-FFF2-40B4-BE49-F238E27FC236}">
              <a16:creationId xmlns:a16="http://schemas.microsoft.com/office/drawing/2014/main" id="{228CEE7A-FB46-43B9-BC21-75450CA1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" name="Picture 20">
          <a:extLst>
            <a:ext uri="{FF2B5EF4-FFF2-40B4-BE49-F238E27FC236}">
              <a16:creationId xmlns:a16="http://schemas.microsoft.com/office/drawing/2014/main" id="{B11D1151-5BDD-4D03-9E98-1F9F2141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" name="Picture 20">
          <a:extLst>
            <a:ext uri="{FF2B5EF4-FFF2-40B4-BE49-F238E27FC236}">
              <a16:creationId xmlns:a16="http://schemas.microsoft.com/office/drawing/2014/main" id="{5D40D9B8-F8DE-41D6-B91F-0E02984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5" name="Picture 20">
          <a:extLst>
            <a:ext uri="{FF2B5EF4-FFF2-40B4-BE49-F238E27FC236}">
              <a16:creationId xmlns:a16="http://schemas.microsoft.com/office/drawing/2014/main" id="{613F6422-D3E8-4B76-A720-6ECB5762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6" name="Picture 20">
          <a:extLst>
            <a:ext uri="{FF2B5EF4-FFF2-40B4-BE49-F238E27FC236}">
              <a16:creationId xmlns:a16="http://schemas.microsoft.com/office/drawing/2014/main" id="{8193FAC8-72B5-47AE-92D5-714D9A17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7" name="Picture 20">
          <a:extLst>
            <a:ext uri="{FF2B5EF4-FFF2-40B4-BE49-F238E27FC236}">
              <a16:creationId xmlns:a16="http://schemas.microsoft.com/office/drawing/2014/main" id="{8FD5946E-F0E3-432A-B150-71C4B5FC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8" name="Picture 20">
          <a:extLst>
            <a:ext uri="{FF2B5EF4-FFF2-40B4-BE49-F238E27FC236}">
              <a16:creationId xmlns:a16="http://schemas.microsoft.com/office/drawing/2014/main" id="{03672073-3A9F-4F47-9886-9B170CC4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9" name="Picture 20">
          <a:extLst>
            <a:ext uri="{FF2B5EF4-FFF2-40B4-BE49-F238E27FC236}">
              <a16:creationId xmlns:a16="http://schemas.microsoft.com/office/drawing/2014/main" id="{44D561CA-53F7-458F-AF78-392D81E4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40" name="Picture 20">
          <a:extLst>
            <a:ext uri="{FF2B5EF4-FFF2-40B4-BE49-F238E27FC236}">
              <a16:creationId xmlns:a16="http://schemas.microsoft.com/office/drawing/2014/main" id="{FC9E61B5-345B-4D3E-BCD1-AB9DABF1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41" name="Picture 20">
          <a:extLst>
            <a:ext uri="{FF2B5EF4-FFF2-40B4-BE49-F238E27FC236}">
              <a16:creationId xmlns:a16="http://schemas.microsoft.com/office/drawing/2014/main" id="{8AC232F9-5ABD-4E11-8EAE-F5DF2E6B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42" name="Picture 20">
          <a:extLst>
            <a:ext uri="{FF2B5EF4-FFF2-40B4-BE49-F238E27FC236}">
              <a16:creationId xmlns:a16="http://schemas.microsoft.com/office/drawing/2014/main" id="{37A5A1DA-0CD4-4C7A-BD02-23ED1F94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43" name="Picture 20">
          <a:extLst>
            <a:ext uri="{FF2B5EF4-FFF2-40B4-BE49-F238E27FC236}">
              <a16:creationId xmlns:a16="http://schemas.microsoft.com/office/drawing/2014/main" id="{C4B567E1-F889-4AF0-BD2D-92CF711E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44" name="Picture 20">
          <a:extLst>
            <a:ext uri="{FF2B5EF4-FFF2-40B4-BE49-F238E27FC236}">
              <a16:creationId xmlns:a16="http://schemas.microsoft.com/office/drawing/2014/main" id="{92E94813-5CC4-4E56-9F7A-A980D81CE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45" name="Picture 20">
          <a:extLst>
            <a:ext uri="{FF2B5EF4-FFF2-40B4-BE49-F238E27FC236}">
              <a16:creationId xmlns:a16="http://schemas.microsoft.com/office/drawing/2014/main" id="{D0E4045D-3539-4C83-8A79-1BFBCA03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46" name="Picture 20">
          <a:extLst>
            <a:ext uri="{FF2B5EF4-FFF2-40B4-BE49-F238E27FC236}">
              <a16:creationId xmlns:a16="http://schemas.microsoft.com/office/drawing/2014/main" id="{00D67762-8AB9-4165-9F6E-BE079CBC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47" name="Picture 20">
          <a:extLst>
            <a:ext uri="{FF2B5EF4-FFF2-40B4-BE49-F238E27FC236}">
              <a16:creationId xmlns:a16="http://schemas.microsoft.com/office/drawing/2014/main" id="{C6901B6C-9867-4C10-A606-A3620062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48" name="Picture 20">
          <a:extLst>
            <a:ext uri="{FF2B5EF4-FFF2-40B4-BE49-F238E27FC236}">
              <a16:creationId xmlns:a16="http://schemas.microsoft.com/office/drawing/2014/main" id="{04450981-CABE-45EC-A646-85D50DBF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49" name="Picture 20">
          <a:extLst>
            <a:ext uri="{FF2B5EF4-FFF2-40B4-BE49-F238E27FC236}">
              <a16:creationId xmlns:a16="http://schemas.microsoft.com/office/drawing/2014/main" id="{ED58A70C-1AD0-4F0F-AB99-81AFFD67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0" name="Picture 20">
          <a:extLst>
            <a:ext uri="{FF2B5EF4-FFF2-40B4-BE49-F238E27FC236}">
              <a16:creationId xmlns:a16="http://schemas.microsoft.com/office/drawing/2014/main" id="{D185181F-8634-42A1-B324-D9200768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1" name="Picture 20">
          <a:extLst>
            <a:ext uri="{FF2B5EF4-FFF2-40B4-BE49-F238E27FC236}">
              <a16:creationId xmlns:a16="http://schemas.microsoft.com/office/drawing/2014/main" id="{F3BFE132-E4B9-45F6-B693-1B6C4CA2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2" name="Picture 20">
          <a:extLst>
            <a:ext uri="{FF2B5EF4-FFF2-40B4-BE49-F238E27FC236}">
              <a16:creationId xmlns:a16="http://schemas.microsoft.com/office/drawing/2014/main" id="{9A401F63-5F70-4C50-9D81-D9019B7A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3" name="Picture 20">
          <a:extLst>
            <a:ext uri="{FF2B5EF4-FFF2-40B4-BE49-F238E27FC236}">
              <a16:creationId xmlns:a16="http://schemas.microsoft.com/office/drawing/2014/main" id="{1D32B834-80B5-446A-9157-1A6A1474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4" name="Picture 20">
          <a:extLst>
            <a:ext uri="{FF2B5EF4-FFF2-40B4-BE49-F238E27FC236}">
              <a16:creationId xmlns:a16="http://schemas.microsoft.com/office/drawing/2014/main" id="{DE9B2CE9-1BD0-4704-BB40-46ADDF55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5" name="Picture 20">
          <a:extLst>
            <a:ext uri="{FF2B5EF4-FFF2-40B4-BE49-F238E27FC236}">
              <a16:creationId xmlns:a16="http://schemas.microsoft.com/office/drawing/2014/main" id="{AF886017-A02D-4491-B538-790F761C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6" name="Picture 20">
          <a:extLst>
            <a:ext uri="{FF2B5EF4-FFF2-40B4-BE49-F238E27FC236}">
              <a16:creationId xmlns:a16="http://schemas.microsoft.com/office/drawing/2014/main" id="{88174FDF-63FA-409D-A359-6058BCF6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7" name="Picture 20">
          <a:extLst>
            <a:ext uri="{FF2B5EF4-FFF2-40B4-BE49-F238E27FC236}">
              <a16:creationId xmlns:a16="http://schemas.microsoft.com/office/drawing/2014/main" id="{8242A806-1D20-47C2-AAFE-604652DD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8" name="Picture 20">
          <a:extLst>
            <a:ext uri="{FF2B5EF4-FFF2-40B4-BE49-F238E27FC236}">
              <a16:creationId xmlns:a16="http://schemas.microsoft.com/office/drawing/2014/main" id="{525DF749-EEB1-435A-B465-98E6C5D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59" name="Picture 20">
          <a:extLst>
            <a:ext uri="{FF2B5EF4-FFF2-40B4-BE49-F238E27FC236}">
              <a16:creationId xmlns:a16="http://schemas.microsoft.com/office/drawing/2014/main" id="{DB3AA217-8C23-42C9-8AFC-0FCF2ACA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0" name="Picture 20">
          <a:extLst>
            <a:ext uri="{FF2B5EF4-FFF2-40B4-BE49-F238E27FC236}">
              <a16:creationId xmlns:a16="http://schemas.microsoft.com/office/drawing/2014/main" id="{35439A5C-5961-498E-98E7-731DA45C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1" name="Picture 20">
          <a:extLst>
            <a:ext uri="{FF2B5EF4-FFF2-40B4-BE49-F238E27FC236}">
              <a16:creationId xmlns:a16="http://schemas.microsoft.com/office/drawing/2014/main" id="{95BC3537-CB6F-450B-8848-852F8E22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2" name="Picture 20">
          <a:extLst>
            <a:ext uri="{FF2B5EF4-FFF2-40B4-BE49-F238E27FC236}">
              <a16:creationId xmlns:a16="http://schemas.microsoft.com/office/drawing/2014/main" id="{22FB7323-9D20-4D50-AB2A-0AB49302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3" name="Picture 20">
          <a:extLst>
            <a:ext uri="{FF2B5EF4-FFF2-40B4-BE49-F238E27FC236}">
              <a16:creationId xmlns:a16="http://schemas.microsoft.com/office/drawing/2014/main" id="{F149B292-2582-4758-820D-A6FF54A4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4" name="Picture 20">
          <a:extLst>
            <a:ext uri="{FF2B5EF4-FFF2-40B4-BE49-F238E27FC236}">
              <a16:creationId xmlns:a16="http://schemas.microsoft.com/office/drawing/2014/main" id="{81390B1C-603E-498C-A569-2C353FA0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5" name="Picture 20">
          <a:extLst>
            <a:ext uri="{FF2B5EF4-FFF2-40B4-BE49-F238E27FC236}">
              <a16:creationId xmlns:a16="http://schemas.microsoft.com/office/drawing/2014/main" id="{8CE86AE4-C1B3-47C3-B02E-42FC6D28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6" name="Picture 20">
          <a:extLst>
            <a:ext uri="{FF2B5EF4-FFF2-40B4-BE49-F238E27FC236}">
              <a16:creationId xmlns:a16="http://schemas.microsoft.com/office/drawing/2014/main" id="{444940C8-474C-46F3-A837-DF3018C9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7" name="Picture 20">
          <a:extLst>
            <a:ext uri="{FF2B5EF4-FFF2-40B4-BE49-F238E27FC236}">
              <a16:creationId xmlns:a16="http://schemas.microsoft.com/office/drawing/2014/main" id="{4951636F-CBFE-4EE7-A84B-CC5C57A9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68" name="Picture 20">
          <a:extLst>
            <a:ext uri="{FF2B5EF4-FFF2-40B4-BE49-F238E27FC236}">
              <a16:creationId xmlns:a16="http://schemas.microsoft.com/office/drawing/2014/main" id="{2009FF60-5971-4F5C-8DE1-BC00AF10B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69" name="Picture 20">
          <a:extLst>
            <a:ext uri="{FF2B5EF4-FFF2-40B4-BE49-F238E27FC236}">
              <a16:creationId xmlns:a16="http://schemas.microsoft.com/office/drawing/2014/main" id="{2C746A19-DE81-446C-A543-CD41DE47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0" name="Picture 20">
          <a:extLst>
            <a:ext uri="{FF2B5EF4-FFF2-40B4-BE49-F238E27FC236}">
              <a16:creationId xmlns:a16="http://schemas.microsoft.com/office/drawing/2014/main" id="{2319FBA3-9A75-4176-9A1A-93293A9B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1" name="Picture 20">
          <a:extLst>
            <a:ext uri="{FF2B5EF4-FFF2-40B4-BE49-F238E27FC236}">
              <a16:creationId xmlns:a16="http://schemas.microsoft.com/office/drawing/2014/main" id="{6A0582F0-C29E-4FC8-9655-E2E177D1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2" name="Picture 20">
          <a:extLst>
            <a:ext uri="{FF2B5EF4-FFF2-40B4-BE49-F238E27FC236}">
              <a16:creationId xmlns:a16="http://schemas.microsoft.com/office/drawing/2014/main" id="{6CA6FC6C-AC23-4FA0-81AB-2DFE9884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3" name="Picture 20">
          <a:extLst>
            <a:ext uri="{FF2B5EF4-FFF2-40B4-BE49-F238E27FC236}">
              <a16:creationId xmlns:a16="http://schemas.microsoft.com/office/drawing/2014/main" id="{1DB4031F-75F3-40FA-969F-800C6E78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4" name="Picture 20">
          <a:extLst>
            <a:ext uri="{FF2B5EF4-FFF2-40B4-BE49-F238E27FC236}">
              <a16:creationId xmlns:a16="http://schemas.microsoft.com/office/drawing/2014/main" id="{3660BEBD-4771-4E11-A278-A0D7A232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5" name="Picture 20">
          <a:extLst>
            <a:ext uri="{FF2B5EF4-FFF2-40B4-BE49-F238E27FC236}">
              <a16:creationId xmlns:a16="http://schemas.microsoft.com/office/drawing/2014/main" id="{4533A123-F6FB-40AF-9750-1854499E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6" name="Picture 20">
          <a:extLst>
            <a:ext uri="{FF2B5EF4-FFF2-40B4-BE49-F238E27FC236}">
              <a16:creationId xmlns:a16="http://schemas.microsoft.com/office/drawing/2014/main" id="{9F5FD1F2-AA96-4F7A-ABD3-73EF8EBA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7" name="Picture 20">
          <a:extLst>
            <a:ext uri="{FF2B5EF4-FFF2-40B4-BE49-F238E27FC236}">
              <a16:creationId xmlns:a16="http://schemas.microsoft.com/office/drawing/2014/main" id="{D2B01801-732C-4CE7-80FA-092CA754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8" name="Picture 20">
          <a:extLst>
            <a:ext uri="{FF2B5EF4-FFF2-40B4-BE49-F238E27FC236}">
              <a16:creationId xmlns:a16="http://schemas.microsoft.com/office/drawing/2014/main" id="{DAA90E23-E822-484B-A3EC-39377D6C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79" name="Picture 20">
          <a:extLst>
            <a:ext uri="{FF2B5EF4-FFF2-40B4-BE49-F238E27FC236}">
              <a16:creationId xmlns:a16="http://schemas.microsoft.com/office/drawing/2014/main" id="{0AC08205-3358-4237-8EC4-5C0FD852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0" name="Picture 20">
          <a:extLst>
            <a:ext uri="{FF2B5EF4-FFF2-40B4-BE49-F238E27FC236}">
              <a16:creationId xmlns:a16="http://schemas.microsoft.com/office/drawing/2014/main" id="{4EDDE182-A685-48D2-AF6B-2BE6260D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1" name="Picture 20">
          <a:extLst>
            <a:ext uri="{FF2B5EF4-FFF2-40B4-BE49-F238E27FC236}">
              <a16:creationId xmlns:a16="http://schemas.microsoft.com/office/drawing/2014/main" id="{711802C9-6E8F-4C95-B35D-BDF74D18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2" name="Picture 20">
          <a:extLst>
            <a:ext uri="{FF2B5EF4-FFF2-40B4-BE49-F238E27FC236}">
              <a16:creationId xmlns:a16="http://schemas.microsoft.com/office/drawing/2014/main" id="{BEDF3671-D12D-45C0-8EFD-8ABB1556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3" name="Picture 20">
          <a:extLst>
            <a:ext uri="{FF2B5EF4-FFF2-40B4-BE49-F238E27FC236}">
              <a16:creationId xmlns:a16="http://schemas.microsoft.com/office/drawing/2014/main" id="{F770ACE4-90B5-4C1E-910E-7E38E2965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4" name="Picture 20">
          <a:extLst>
            <a:ext uri="{FF2B5EF4-FFF2-40B4-BE49-F238E27FC236}">
              <a16:creationId xmlns:a16="http://schemas.microsoft.com/office/drawing/2014/main" id="{AED5A3F1-5750-4E2F-989A-2621260C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5" name="Picture 20">
          <a:extLst>
            <a:ext uri="{FF2B5EF4-FFF2-40B4-BE49-F238E27FC236}">
              <a16:creationId xmlns:a16="http://schemas.microsoft.com/office/drawing/2014/main" id="{CC6CE72F-629B-43FD-B505-6D7AEDDA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6" name="Picture 20">
          <a:extLst>
            <a:ext uri="{FF2B5EF4-FFF2-40B4-BE49-F238E27FC236}">
              <a16:creationId xmlns:a16="http://schemas.microsoft.com/office/drawing/2014/main" id="{9BE6247D-A291-40EA-958F-26A9468F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7" name="Picture 20">
          <a:extLst>
            <a:ext uri="{FF2B5EF4-FFF2-40B4-BE49-F238E27FC236}">
              <a16:creationId xmlns:a16="http://schemas.microsoft.com/office/drawing/2014/main" id="{42F238E7-DB16-4D6D-8B5D-F7E46632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8" name="Picture 20">
          <a:extLst>
            <a:ext uri="{FF2B5EF4-FFF2-40B4-BE49-F238E27FC236}">
              <a16:creationId xmlns:a16="http://schemas.microsoft.com/office/drawing/2014/main" id="{C692B290-960E-43B2-AB36-9BF197DA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89" name="Picture 20">
          <a:extLst>
            <a:ext uri="{FF2B5EF4-FFF2-40B4-BE49-F238E27FC236}">
              <a16:creationId xmlns:a16="http://schemas.microsoft.com/office/drawing/2014/main" id="{13DD73A2-AFB8-43C1-8CAD-231298DB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90" name="Picture 20">
          <a:extLst>
            <a:ext uri="{FF2B5EF4-FFF2-40B4-BE49-F238E27FC236}">
              <a16:creationId xmlns:a16="http://schemas.microsoft.com/office/drawing/2014/main" id="{A562E997-B099-490A-98B9-04DCB865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1" name="Picture 20">
          <a:extLst>
            <a:ext uri="{FF2B5EF4-FFF2-40B4-BE49-F238E27FC236}">
              <a16:creationId xmlns:a16="http://schemas.microsoft.com/office/drawing/2014/main" id="{73B2307B-C8A7-4A5C-803A-1CFB98DC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2" name="Picture 20">
          <a:extLst>
            <a:ext uri="{FF2B5EF4-FFF2-40B4-BE49-F238E27FC236}">
              <a16:creationId xmlns:a16="http://schemas.microsoft.com/office/drawing/2014/main" id="{D08B5631-8164-406D-80EA-6C8EDF6A0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3" name="Picture 20">
          <a:extLst>
            <a:ext uri="{FF2B5EF4-FFF2-40B4-BE49-F238E27FC236}">
              <a16:creationId xmlns:a16="http://schemas.microsoft.com/office/drawing/2014/main" id="{2FB9728F-17DE-4671-B090-FA015B7D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4" name="Picture 20">
          <a:extLst>
            <a:ext uri="{FF2B5EF4-FFF2-40B4-BE49-F238E27FC236}">
              <a16:creationId xmlns:a16="http://schemas.microsoft.com/office/drawing/2014/main" id="{B15141A6-A323-436E-B233-0823E201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5" name="Picture 20">
          <a:extLst>
            <a:ext uri="{FF2B5EF4-FFF2-40B4-BE49-F238E27FC236}">
              <a16:creationId xmlns:a16="http://schemas.microsoft.com/office/drawing/2014/main" id="{F598F31F-C6BD-42A6-A9B3-BAC71B51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6" name="Picture 20">
          <a:extLst>
            <a:ext uri="{FF2B5EF4-FFF2-40B4-BE49-F238E27FC236}">
              <a16:creationId xmlns:a16="http://schemas.microsoft.com/office/drawing/2014/main" id="{784DF948-52C1-44C8-B09A-BD655EDD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7" name="Picture 20">
          <a:extLst>
            <a:ext uri="{FF2B5EF4-FFF2-40B4-BE49-F238E27FC236}">
              <a16:creationId xmlns:a16="http://schemas.microsoft.com/office/drawing/2014/main" id="{97DEB55F-9771-4EBA-95C1-ABCE7F4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8" name="Picture 20">
          <a:extLst>
            <a:ext uri="{FF2B5EF4-FFF2-40B4-BE49-F238E27FC236}">
              <a16:creationId xmlns:a16="http://schemas.microsoft.com/office/drawing/2014/main" id="{849A8C57-8030-460D-BAB8-AE8F96F3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99" name="Picture 20">
          <a:extLst>
            <a:ext uri="{FF2B5EF4-FFF2-40B4-BE49-F238E27FC236}">
              <a16:creationId xmlns:a16="http://schemas.microsoft.com/office/drawing/2014/main" id="{272E2461-9AAE-4553-97B5-7A36B6FF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0" name="Picture 20">
          <a:extLst>
            <a:ext uri="{FF2B5EF4-FFF2-40B4-BE49-F238E27FC236}">
              <a16:creationId xmlns:a16="http://schemas.microsoft.com/office/drawing/2014/main" id="{60482C2D-2418-4F38-8523-E42D7BEA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1" name="Picture 20">
          <a:extLst>
            <a:ext uri="{FF2B5EF4-FFF2-40B4-BE49-F238E27FC236}">
              <a16:creationId xmlns:a16="http://schemas.microsoft.com/office/drawing/2014/main" id="{561D651F-DDBB-4938-AD6E-4E2BED89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2" name="Picture 20">
          <a:extLst>
            <a:ext uri="{FF2B5EF4-FFF2-40B4-BE49-F238E27FC236}">
              <a16:creationId xmlns:a16="http://schemas.microsoft.com/office/drawing/2014/main" id="{44A534D8-68D4-4049-B17D-4FDDD63F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3" name="Picture 20">
          <a:extLst>
            <a:ext uri="{FF2B5EF4-FFF2-40B4-BE49-F238E27FC236}">
              <a16:creationId xmlns:a16="http://schemas.microsoft.com/office/drawing/2014/main" id="{D61C1EF9-F3F4-4384-A0F4-B539C4D5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4" name="Picture 20">
          <a:extLst>
            <a:ext uri="{FF2B5EF4-FFF2-40B4-BE49-F238E27FC236}">
              <a16:creationId xmlns:a16="http://schemas.microsoft.com/office/drawing/2014/main" id="{468BC8A1-383F-4BC5-8570-367AEBA3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5" name="Picture 20">
          <a:extLst>
            <a:ext uri="{FF2B5EF4-FFF2-40B4-BE49-F238E27FC236}">
              <a16:creationId xmlns:a16="http://schemas.microsoft.com/office/drawing/2014/main" id="{F961ACEA-2239-4B5D-9E6D-0674B68B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6" name="Picture 20">
          <a:extLst>
            <a:ext uri="{FF2B5EF4-FFF2-40B4-BE49-F238E27FC236}">
              <a16:creationId xmlns:a16="http://schemas.microsoft.com/office/drawing/2014/main" id="{CCDAE1FC-6C58-4FC5-BDE8-9E8B7615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7" name="Picture 20">
          <a:extLst>
            <a:ext uri="{FF2B5EF4-FFF2-40B4-BE49-F238E27FC236}">
              <a16:creationId xmlns:a16="http://schemas.microsoft.com/office/drawing/2014/main" id="{C6F40CB1-1449-4985-83AC-0B321ADB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8" name="Picture 20">
          <a:extLst>
            <a:ext uri="{FF2B5EF4-FFF2-40B4-BE49-F238E27FC236}">
              <a16:creationId xmlns:a16="http://schemas.microsoft.com/office/drawing/2014/main" id="{DDF6396B-7252-4CCB-A145-71D29098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09" name="Picture 20">
          <a:extLst>
            <a:ext uri="{FF2B5EF4-FFF2-40B4-BE49-F238E27FC236}">
              <a16:creationId xmlns:a16="http://schemas.microsoft.com/office/drawing/2014/main" id="{DADE1184-DD6B-4CBA-AC96-35AA6CA6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10" name="Picture 20">
          <a:extLst>
            <a:ext uri="{FF2B5EF4-FFF2-40B4-BE49-F238E27FC236}">
              <a16:creationId xmlns:a16="http://schemas.microsoft.com/office/drawing/2014/main" id="{EDE140FB-F2D6-4DB2-A4BD-A8B7B7D41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11" name="Picture 20">
          <a:extLst>
            <a:ext uri="{FF2B5EF4-FFF2-40B4-BE49-F238E27FC236}">
              <a16:creationId xmlns:a16="http://schemas.microsoft.com/office/drawing/2014/main" id="{3DFACCFE-3219-48C6-9B9B-E1E7A163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12" name="Picture 20">
          <a:extLst>
            <a:ext uri="{FF2B5EF4-FFF2-40B4-BE49-F238E27FC236}">
              <a16:creationId xmlns:a16="http://schemas.microsoft.com/office/drawing/2014/main" id="{9A33DAF1-1FFB-41F8-89D0-AB85BE0C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13" name="Picture 20">
          <a:extLst>
            <a:ext uri="{FF2B5EF4-FFF2-40B4-BE49-F238E27FC236}">
              <a16:creationId xmlns:a16="http://schemas.microsoft.com/office/drawing/2014/main" id="{89C81FE6-739E-470A-B51F-A9996FD7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514" name="Picture 20">
          <a:extLst>
            <a:ext uri="{FF2B5EF4-FFF2-40B4-BE49-F238E27FC236}">
              <a16:creationId xmlns:a16="http://schemas.microsoft.com/office/drawing/2014/main" id="{67464E26-9235-4F5D-A07B-559B7D10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515" name="Picture 20">
          <a:extLst>
            <a:ext uri="{FF2B5EF4-FFF2-40B4-BE49-F238E27FC236}">
              <a16:creationId xmlns:a16="http://schemas.microsoft.com/office/drawing/2014/main" id="{4C35551D-C660-4484-AD77-879BEDC35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516" name="Picture 20">
          <a:extLst>
            <a:ext uri="{FF2B5EF4-FFF2-40B4-BE49-F238E27FC236}">
              <a16:creationId xmlns:a16="http://schemas.microsoft.com/office/drawing/2014/main" id="{F084312D-86B5-41FD-B307-8FD8ABA2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517" name="Picture 20">
          <a:extLst>
            <a:ext uri="{FF2B5EF4-FFF2-40B4-BE49-F238E27FC236}">
              <a16:creationId xmlns:a16="http://schemas.microsoft.com/office/drawing/2014/main" id="{4CED8B8B-5C79-4EBE-A6EB-59A37509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18" name="Picture 20">
          <a:extLst>
            <a:ext uri="{FF2B5EF4-FFF2-40B4-BE49-F238E27FC236}">
              <a16:creationId xmlns:a16="http://schemas.microsoft.com/office/drawing/2014/main" id="{EA4B6441-1109-4970-934B-9BA7D14B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19" name="Picture 20">
          <a:extLst>
            <a:ext uri="{FF2B5EF4-FFF2-40B4-BE49-F238E27FC236}">
              <a16:creationId xmlns:a16="http://schemas.microsoft.com/office/drawing/2014/main" id="{1C502771-3BCA-44D8-9CCB-E18F0067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0" name="Picture 20">
          <a:extLst>
            <a:ext uri="{FF2B5EF4-FFF2-40B4-BE49-F238E27FC236}">
              <a16:creationId xmlns:a16="http://schemas.microsoft.com/office/drawing/2014/main" id="{5F13BD8F-1F14-4003-A83F-6232248D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1" name="Picture 20">
          <a:extLst>
            <a:ext uri="{FF2B5EF4-FFF2-40B4-BE49-F238E27FC236}">
              <a16:creationId xmlns:a16="http://schemas.microsoft.com/office/drawing/2014/main" id="{4A3765B3-D776-461F-912B-EBC62DC2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2" name="Picture 20">
          <a:extLst>
            <a:ext uri="{FF2B5EF4-FFF2-40B4-BE49-F238E27FC236}">
              <a16:creationId xmlns:a16="http://schemas.microsoft.com/office/drawing/2014/main" id="{45177FCC-8F5E-48FF-9BE4-F0F4672F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3" name="Picture 20">
          <a:extLst>
            <a:ext uri="{FF2B5EF4-FFF2-40B4-BE49-F238E27FC236}">
              <a16:creationId xmlns:a16="http://schemas.microsoft.com/office/drawing/2014/main" id="{B3CA351D-7D24-47F5-B980-F9D930A3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4" name="Picture 20">
          <a:extLst>
            <a:ext uri="{FF2B5EF4-FFF2-40B4-BE49-F238E27FC236}">
              <a16:creationId xmlns:a16="http://schemas.microsoft.com/office/drawing/2014/main" id="{88EBFD40-E4B9-45FC-BBE4-ADFE1037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5" name="Picture 20">
          <a:extLst>
            <a:ext uri="{FF2B5EF4-FFF2-40B4-BE49-F238E27FC236}">
              <a16:creationId xmlns:a16="http://schemas.microsoft.com/office/drawing/2014/main" id="{0160D99D-90E5-4F44-A1AD-138DCF3C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6" name="Picture 20">
          <a:extLst>
            <a:ext uri="{FF2B5EF4-FFF2-40B4-BE49-F238E27FC236}">
              <a16:creationId xmlns:a16="http://schemas.microsoft.com/office/drawing/2014/main" id="{C157DD21-9EC7-4A7D-B765-41DE32DF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7" name="Picture 20">
          <a:extLst>
            <a:ext uri="{FF2B5EF4-FFF2-40B4-BE49-F238E27FC236}">
              <a16:creationId xmlns:a16="http://schemas.microsoft.com/office/drawing/2014/main" id="{185D9AF5-8323-4853-BFCC-53FD2B4F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8" name="Picture 20">
          <a:extLst>
            <a:ext uri="{FF2B5EF4-FFF2-40B4-BE49-F238E27FC236}">
              <a16:creationId xmlns:a16="http://schemas.microsoft.com/office/drawing/2014/main" id="{3FDB8740-4CC1-41D5-82D1-EEDDB3AA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29" name="Picture 20">
          <a:extLst>
            <a:ext uri="{FF2B5EF4-FFF2-40B4-BE49-F238E27FC236}">
              <a16:creationId xmlns:a16="http://schemas.microsoft.com/office/drawing/2014/main" id="{0DD92FAC-7FFC-4DD0-8AEC-30BB4484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30" name="Picture 20">
          <a:extLst>
            <a:ext uri="{FF2B5EF4-FFF2-40B4-BE49-F238E27FC236}">
              <a16:creationId xmlns:a16="http://schemas.microsoft.com/office/drawing/2014/main" id="{6069C102-D040-49A8-9735-6634D148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31" name="Picture 20">
          <a:extLst>
            <a:ext uri="{FF2B5EF4-FFF2-40B4-BE49-F238E27FC236}">
              <a16:creationId xmlns:a16="http://schemas.microsoft.com/office/drawing/2014/main" id="{7253C746-F246-41AF-88F1-98D555FF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32" name="Picture 20">
          <a:extLst>
            <a:ext uri="{FF2B5EF4-FFF2-40B4-BE49-F238E27FC236}">
              <a16:creationId xmlns:a16="http://schemas.microsoft.com/office/drawing/2014/main" id="{0F4E52DB-338D-41C3-96FA-58106AB5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33" name="Picture 20">
          <a:extLst>
            <a:ext uri="{FF2B5EF4-FFF2-40B4-BE49-F238E27FC236}">
              <a16:creationId xmlns:a16="http://schemas.microsoft.com/office/drawing/2014/main" id="{DDB66E1E-1080-4B55-BA90-5E3D526B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34" name="Picture 20">
          <a:extLst>
            <a:ext uri="{FF2B5EF4-FFF2-40B4-BE49-F238E27FC236}">
              <a16:creationId xmlns:a16="http://schemas.microsoft.com/office/drawing/2014/main" id="{0327537C-388A-4849-A803-5F98659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35" name="Picture 20">
          <a:extLst>
            <a:ext uri="{FF2B5EF4-FFF2-40B4-BE49-F238E27FC236}">
              <a16:creationId xmlns:a16="http://schemas.microsoft.com/office/drawing/2014/main" id="{B2E9C707-9338-427E-AC3D-DE26778C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36" name="Picture 20">
          <a:extLst>
            <a:ext uri="{FF2B5EF4-FFF2-40B4-BE49-F238E27FC236}">
              <a16:creationId xmlns:a16="http://schemas.microsoft.com/office/drawing/2014/main" id="{08D25A36-9B78-44A1-B65E-095573CB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37" name="Picture 20">
          <a:extLst>
            <a:ext uri="{FF2B5EF4-FFF2-40B4-BE49-F238E27FC236}">
              <a16:creationId xmlns:a16="http://schemas.microsoft.com/office/drawing/2014/main" id="{7F108187-7EB4-466B-9162-6664D4C6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38" name="Picture 20">
          <a:extLst>
            <a:ext uri="{FF2B5EF4-FFF2-40B4-BE49-F238E27FC236}">
              <a16:creationId xmlns:a16="http://schemas.microsoft.com/office/drawing/2014/main" id="{7D569CAA-B78A-461B-90FD-3176E8F5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39" name="Picture 20">
          <a:extLst>
            <a:ext uri="{FF2B5EF4-FFF2-40B4-BE49-F238E27FC236}">
              <a16:creationId xmlns:a16="http://schemas.microsoft.com/office/drawing/2014/main" id="{F289A6D4-96F1-42F6-99D4-048398F8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0" name="Picture 20">
          <a:extLst>
            <a:ext uri="{FF2B5EF4-FFF2-40B4-BE49-F238E27FC236}">
              <a16:creationId xmlns:a16="http://schemas.microsoft.com/office/drawing/2014/main" id="{FC72B4C0-307A-4378-82C6-D27F07C9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1" name="Picture 20">
          <a:extLst>
            <a:ext uri="{FF2B5EF4-FFF2-40B4-BE49-F238E27FC236}">
              <a16:creationId xmlns:a16="http://schemas.microsoft.com/office/drawing/2014/main" id="{ACF19F01-EC12-42EC-8DA5-C084EE3C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2" name="Picture 20">
          <a:extLst>
            <a:ext uri="{FF2B5EF4-FFF2-40B4-BE49-F238E27FC236}">
              <a16:creationId xmlns:a16="http://schemas.microsoft.com/office/drawing/2014/main" id="{83838E7D-D653-4031-BF1E-BC83D6F4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3" name="Picture 20">
          <a:extLst>
            <a:ext uri="{FF2B5EF4-FFF2-40B4-BE49-F238E27FC236}">
              <a16:creationId xmlns:a16="http://schemas.microsoft.com/office/drawing/2014/main" id="{AAD5FAD9-538F-4F6E-9C96-8073FC5D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4" name="Picture 20">
          <a:extLst>
            <a:ext uri="{FF2B5EF4-FFF2-40B4-BE49-F238E27FC236}">
              <a16:creationId xmlns:a16="http://schemas.microsoft.com/office/drawing/2014/main" id="{5AA7B2CB-558D-4176-92F2-6355310D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5" name="Picture 20">
          <a:extLst>
            <a:ext uri="{FF2B5EF4-FFF2-40B4-BE49-F238E27FC236}">
              <a16:creationId xmlns:a16="http://schemas.microsoft.com/office/drawing/2014/main" id="{42419C9F-807C-47CC-9739-409946E9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6" name="Picture 20">
          <a:extLst>
            <a:ext uri="{FF2B5EF4-FFF2-40B4-BE49-F238E27FC236}">
              <a16:creationId xmlns:a16="http://schemas.microsoft.com/office/drawing/2014/main" id="{863043AB-3437-431D-A8A3-9EF41CBC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7" name="Picture 20">
          <a:extLst>
            <a:ext uri="{FF2B5EF4-FFF2-40B4-BE49-F238E27FC236}">
              <a16:creationId xmlns:a16="http://schemas.microsoft.com/office/drawing/2014/main" id="{572CD7F3-9142-458D-8DDA-6942E3F2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8" name="Picture 20">
          <a:extLst>
            <a:ext uri="{FF2B5EF4-FFF2-40B4-BE49-F238E27FC236}">
              <a16:creationId xmlns:a16="http://schemas.microsoft.com/office/drawing/2014/main" id="{A1E204B1-DDF2-4741-B388-6C0E3E36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49" name="Picture 20">
          <a:extLst>
            <a:ext uri="{FF2B5EF4-FFF2-40B4-BE49-F238E27FC236}">
              <a16:creationId xmlns:a16="http://schemas.microsoft.com/office/drawing/2014/main" id="{547ABBA1-C853-4732-97C0-D640C428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0" name="Picture 20">
          <a:extLst>
            <a:ext uri="{FF2B5EF4-FFF2-40B4-BE49-F238E27FC236}">
              <a16:creationId xmlns:a16="http://schemas.microsoft.com/office/drawing/2014/main" id="{F6B07DB4-6B36-400A-934F-DD082744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1" name="Picture 20">
          <a:extLst>
            <a:ext uri="{FF2B5EF4-FFF2-40B4-BE49-F238E27FC236}">
              <a16:creationId xmlns:a16="http://schemas.microsoft.com/office/drawing/2014/main" id="{6F74FB67-4C8D-43AC-AD63-5D609925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2" name="Picture 20">
          <a:extLst>
            <a:ext uri="{FF2B5EF4-FFF2-40B4-BE49-F238E27FC236}">
              <a16:creationId xmlns:a16="http://schemas.microsoft.com/office/drawing/2014/main" id="{B296E77D-F9B3-461F-A3BB-B34BDD2C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3" name="Picture 20">
          <a:extLst>
            <a:ext uri="{FF2B5EF4-FFF2-40B4-BE49-F238E27FC236}">
              <a16:creationId xmlns:a16="http://schemas.microsoft.com/office/drawing/2014/main" id="{26085DA2-655A-4240-A571-347A07C9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4" name="Picture 20">
          <a:extLst>
            <a:ext uri="{FF2B5EF4-FFF2-40B4-BE49-F238E27FC236}">
              <a16:creationId xmlns:a16="http://schemas.microsoft.com/office/drawing/2014/main" id="{51B762E3-EB27-44E7-8604-0BFF06CC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5" name="Picture 20">
          <a:extLst>
            <a:ext uri="{FF2B5EF4-FFF2-40B4-BE49-F238E27FC236}">
              <a16:creationId xmlns:a16="http://schemas.microsoft.com/office/drawing/2014/main" id="{E03DD364-571A-40C8-9DD9-3A7690A5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6" name="Picture 20">
          <a:extLst>
            <a:ext uri="{FF2B5EF4-FFF2-40B4-BE49-F238E27FC236}">
              <a16:creationId xmlns:a16="http://schemas.microsoft.com/office/drawing/2014/main" id="{778F671D-D510-4B8A-8026-41E4ABD1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7" name="Picture 20">
          <a:extLst>
            <a:ext uri="{FF2B5EF4-FFF2-40B4-BE49-F238E27FC236}">
              <a16:creationId xmlns:a16="http://schemas.microsoft.com/office/drawing/2014/main" id="{D93F2FF2-70DE-4264-87B1-1FBE7578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8" name="Picture 20">
          <a:extLst>
            <a:ext uri="{FF2B5EF4-FFF2-40B4-BE49-F238E27FC236}">
              <a16:creationId xmlns:a16="http://schemas.microsoft.com/office/drawing/2014/main" id="{3AA4264F-EA4B-4FF6-BEEC-E5F05F31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59" name="Picture 20">
          <a:extLst>
            <a:ext uri="{FF2B5EF4-FFF2-40B4-BE49-F238E27FC236}">
              <a16:creationId xmlns:a16="http://schemas.microsoft.com/office/drawing/2014/main" id="{33644717-7F4D-4E60-B5F3-F3A6A229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60" name="Picture 20">
          <a:extLst>
            <a:ext uri="{FF2B5EF4-FFF2-40B4-BE49-F238E27FC236}">
              <a16:creationId xmlns:a16="http://schemas.microsoft.com/office/drawing/2014/main" id="{5FB1918A-4E06-4919-811E-912100EA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1" name="Picture 20">
          <a:extLst>
            <a:ext uri="{FF2B5EF4-FFF2-40B4-BE49-F238E27FC236}">
              <a16:creationId xmlns:a16="http://schemas.microsoft.com/office/drawing/2014/main" id="{FB5BA5F1-25BD-4E53-8113-1450F6ED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2" name="Picture 20">
          <a:extLst>
            <a:ext uri="{FF2B5EF4-FFF2-40B4-BE49-F238E27FC236}">
              <a16:creationId xmlns:a16="http://schemas.microsoft.com/office/drawing/2014/main" id="{BD49A196-E927-4635-B8B2-86FA81D3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3" name="Picture 20">
          <a:extLst>
            <a:ext uri="{FF2B5EF4-FFF2-40B4-BE49-F238E27FC236}">
              <a16:creationId xmlns:a16="http://schemas.microsoft.com/office/drawing/2014/main" id="{0C709CE6-02B5-4BCA-ACE3-460F7869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4" name="Picture 20">
          <a:extLst>
            <a:ext uri="{FF2B5EF4-FFF2-40B4-BE49-F238E27FC236}">
              <a16:creationId xmlns:a16="http://schemas.microsoft.com/office/drawing/2014/main" id="{547CBBA6-D149-4D50-BD66-5BAED512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5" name="Picture 20">
          <a:extLst>
            <a:ext uri="{FF2B5EF4-FFF2-40B4-BE49-F238E27FC236}">
              <a16:creationId xmlns:a16="http://schemas.microsoft.com/office/drawing/2014/main" id="{F05579A2-05E0-42B6-9F9C-FB77ED7E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6" name="Picture 20">
          <a:extLst>
            <a:ext uri="{FF2B5EF4-FFF2-40B4-BE49-F238E27FC236}">
              <a16:creationId xmlns:a16="http://schemas.microsoft.com/office/drawing/2014/main" id="{55560E4E-6451-4F57-B293-0F1E20E4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7" name="Picture 20">
          <a:extLst>
            <a:ext uri="{FF2B5EF4-FFF2-40B4-BE49-F238E27FC236}">
              <a16:creationId xmlns:a16="http://schemas.microsoft.com/office/drawing/2014/main" id="{66B65EFF-92BC-4DF3-B78E-7BBAB188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8" name="Picture 20">
          <a:extLst>
            <a:ext uri="{FF2B5EF4-FFF2-40B4-BE49-F238E27FC236}">
              <a16:creationId xmlns:a16="http://schemas.microsoft.com/office/drawing/2014/main" id="{47EC4DEF-A70F-409B-BD3C-43264981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69" name="Picture 20">
          <a:extLst>
            <a:ext uri="{FF2B5EF4-FFF2-40B4-BE49-F238E27FC236}">
              <a16:creationId xmlns:a16="http://schemas.microsoft.com/office/drawing/2014/main" id="{109B6BED-44CD-4478-82EE-B1C9824D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0" name="Picture 20">
          <a:extLst>
            <a:ext uri="{FF2B5EF4-FFF2-40B4-BE49-F238E27FC236}">
              <a16:creationId xmlns:a16="http://schemas.microsoft.com/office/drawing/2014/main" id="{EC2606B8-CDBB-4731-819D-577BAFDD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1" name="Picture 20">
          <a:extLst>
            <a:ext uri="{FF2B5EF4-FFF2-40B4-BE49-F238E27FC236}">
              <a16:creationId xmlns:a16="http://schemas.microsoft.com/office/drawing/2014/main" id="{21BFA99A-3070-4BFE-80B5-B2A7C6EF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2" name="Picture 20">
          <a:extLst>
            <a:ext uri="{FF2B5EF4-FFF2-40B4-BE49-F238E27FC236}">
              <a16:creationId xmlns:a16="http://schemas.microsoft.com/office/drawing/2014/main" id="{3848BD29-0EC7-44A8-BE5E-02E20179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3" name="Picture 20">
          <a:extLst>
            <a:ext uri="{FF2B5EF4-FFF2-40B4-BE49-F238E27FC236}">
              <a16:creationId xmlns:a16="http://schemas.microsoft.com/office/drawing/2014/main" id="{D684312D-E979-4DFA-AE81-0FDA114A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4" name="Picture 20">
          <a:extLst>
            <a:ext uri="{FF2B5EF4-FFF2-40B4-BE49-F238E27FC236}">
              <a16:creationId xmlns:a16="http://schemas.microsoft.com/office/drawing/2014/main" id="{BEFCF73D-1C71-4253-8D44-405C3E4E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5" name="Picture 20">
          <a:extLst>
            <a:ext uri="{FF2B5EF4-FFF2-40B4-BE49-F238E27FC236}">
              <a16:creationId xmlns:a16="http://schemas.microsoft.com/office/drawing/2014/main" id="{EF2E21EF-4524-4E56-A1AA-58D42BFD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6" name="Picture 20">
          <a:extLst>
            <a:ext uri="{FF2B5EF4-FFF2-40B4-BE49-F238E27FC236}">
              <a16:creationId xmlns:a16="http://schemas.microsoft.com/office/drawing/2014/main" id="{D6AC1230-762B-4985-8251-F6703948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7" name="Picture 20">
          <a:extLst>
            <a:ext uri="{FF2B5EF4-FFF2-40B4-BE49-F238E27FC236}">
              <a16:creationId xmlns:a16="http://schemas.microsoft.com/office/drawing/2014/main" id="{B8F37728-3E64-4AAA-9E4E-9192423E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8" name="Picture 20">
          <a:extLst>
            <a:ext uri="{FF2B5EF4-FFF2-40B4-BE49-F238E27FC236}">
              <a16:creationId xmlns:a16="http://schemas.microsoft.com/office/drawing/2014/main" id="{51567FD3-901E-445E-82A1-93E81DCA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79" name="Picture 20">
          <a:extLst>
            <a:ext uri="{FF2B5EF4-FFF2-40B4-BE49-F238E27FC236}">
              <a16:creationId xmlns:a16="http://schemas.microsoft.com/office/drawing/2014/main" id="{31FEF9E9-D254-4D5D-9EB3-15AFC466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80" name="Picture 20">
          <a:extLst>
            <a:ext uri="{FF2B5EF4-FFF2-40B4-BE49-F238E27FC236}">
              <a16:creationId xmlns:a16="http://schemas.microsoft.com/office/drawing/2014/main" id="{F05DADAF-837F-4672-814E-061B2D42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81" name="Picture 20">
          <a:extLst>
            <a:ext uri="{FF2B5EF4-FFF2-40B4-BE49-F238E27FC236}">
              <a16:creationId xmlns:a16="http://schemas.microsoft.com/office/drawing/2014/main" id="{6C0486D3-A8A1-4C06-A649-F1B30D20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582" name="Picture 20">
          <a:extLst>
            <a:ext uri="{FF2B5EF4-FFF2-40B4-BE49-F238E27FC236}">
              <a16:creationId xmlns:a16="http://schemas.microsoft.com/office/drawing/2014/main" id="{6550E023-5DA3-4367-B332-BAC2620E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83" name="Picture 20">
          <a:extLst>
            <a:ext uri="{FF2B5EF4-FFF2-40B4-BE49-F238E27FC236}">
              <a16:creationId xmlns:a16="http://schemas.microsoft.com/office/drawing/2014/main" id="{BD431379-D8DD-406B-8CDE-D03779C7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84" name="Picture 20">
          <a:extLst>
            <a:ext uri="{FF2B5EF4-FFF2-40B4-BE49-F238E27FC236}">
              <a16:creationId xmlns:a16="http://schemas.microsoft.com/office/drawing/2014/main" id="{DCA7FAF3-99BF-486F-8099-829EBF1D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85" name="Picture 20">
          <a:extLst>
            <a:ext uri="{FF2B5EF4-FFF2-40B4-BE49-F238E27FC236}">
              <a16:creationId xmlns:a16="http://schemas.microsoft.com/office/drawing/2014/main" id="{587E2074-AAE9-44E5-8F95-F6AFF8E1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86" name="Picture 20">
          <a:extLst>
            <a:ext uri="{FF2B5EF4-FFF2-40B4-BE49-F238E27FC236}">
              <a16:creationId xmlns:a16="http://schemas.microsoft.com/office/drawing/2014/main" id="{4F04A811-DD31-4804-BBD2-4B4B83C4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87" name="Picture 20">
          <a:extLst>
            <a:ext uri="{FF2B5EF4-FFF2-40B4-BE49-F238E27FC236}">
              <a16:creationId xmlns:a16="http://schemas.microsoft.com/office/drawing/2014/main" id="{C53549B9-253B-4186-A2A2-C85FC808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88" name="Picture 20">
          <a:extLst>
            <a:ext uri="{FF2B5EF4-FFF2-40B4-BE49-F238E27FC236}">
              <a16:creationId xmlns:a16="http://schemas.microsoft.com/office/drawing/2014/main" id="{8497D599-1E91-420E-83FE-F716C0DC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89" name="Picture 20">
          <a:extLst>
            <a:ext uri="{FF2B5EF4-FFF2-40B4-BE49-F238E27FC236}">
              <a16:creationId xmlns:a16="http://schemas.microsoft.com/office/drawing/2014/main" id="{40DB655C-5AAC-4473-BEC5-292372FE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0" name="Picture 20">
          <a:extLst>
            <a:ext uri="{FF2B5EF4-FFF2-40B4-BE49-F238E27FC236}">
              <a16:creationId xmlns:a16="http://schemas.microsoft.com/office/drawing/2014/main" id="{F26B93AF-E103-481E-ADAD-0AED96A3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1" name="Picture 20">
          <a:extLst>
            <a:ext uri="{FF2B5EF4-FFF2-40B4-BE49-F238E27FC236}">
              <a16:creationId xmlns:a16="http://schemas.microsoft.com/office/drawing/2014/main" id="{0467462F-A3BC-46FE-B307-3E1A263F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2" name="Picture 20">
          <a:extLst>
            <a:ext uri="{FF2B5EF4-FFF2-40B4-BE49-F238E27FC236}">
              <a16:creationId xmlns:a16="http://schemas.microsoft.com/office/drawing/2014/main" id="{30ECDD15-0B60-4532-8375-C7E0008F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3" name="Picture 20">
          <a:extLst>
            <a:ext uri="{FF2B5EF4-FFF2-40B4-BE49-F238E27FC236}">
              <a16:creationId xmlns:a16="http://schemas.microsoft.com/office/drawing/2014/main" id="{474D28BF-03E6-4DC6-ACA1-29D8B4EA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4" name="Picture 20">
          <a:extLst>
            <a:ext uri="{FF2B5EF4-FFF2-40B4-BE49-F238E27FC236}">
              <a16:creationId xmlns:a16="http://schemas.microsoft.com/office/drawing/2014/main" id="{91D20DC9-4237-4ADF-AC1D-2DAA66EA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5" name="Picture 20">
          <a:extLst>
            <a:ext uri="{FF2B5EF4-FFF2-40B4-BE49-F238E27FC236}">
              <a16:creationId xmlns:a16="http://schemas.microsoft.com/office/drawing/2014/main" id="{7322130E-8B61-40B2-8B91-E13AD727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6" name="Picture 20">
          <a:extLst>
            <a:ext uri="{FF2B5EF4-FFF2-40B4-BE49-F238E27FC236}">
              <a16:creationId xmlns:a16="http://schemas.microsoft.com/office/drawing/2014/main" id="{7875DAE9-F26B-4139-91B6-CEFB17BC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7" name="Picture 20">
          <a:extLst>
            <a:ext uri="{FF2B5EF4-FFF2-40B4-BE49-F238E27FC236}">
              <a16:creationId xmlns:a16="http://schemas.microsoft.com/office/drawing/2014/main" id="{758D6F8F-CD6F-41E4-9377-C4CEE737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8" name="Picture 20">
          <a:extLst>
            <a:ext uri="{FF2B5EF4-FFF2-40B4-BE49-F238E27FC236}">
              <a16:creationId xmlns:a16="http://schemas.microsoft.com/office/drawing/2014/main" id="{31993660-6BD5-4892-B5D5-FE71A68D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599" name="Picture 20">
          <a:extLst>
            <a:ext uri="{FF2B5EF4-FFF2-40B4-BE49-F238E27FC236}">
              <a16:creationId xmlns:a16="http://schemas.microsoft.com/office/drawing/2014/main" id="{A773CD4D-E724-4432-B98A-258F7BD4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600" name="Picture 20">
          <a:extLst>
            <a:ext uri="{FF2B5EF4-FFF2-40B4-BE49-F238E27FC236}">
              <a16:creationId xmlns:a16="http://schemas.microsoft.com/office/drawing/2014/main" id="{4A240E0A-955D-4669-8677-8305D7D8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601" name="Picture 20">
          <a:extLst>
            <a:ext uri="{FF2B5EF4-FFF2-40B4-BE49-F238E27FC236}">
              <a16:creationId xmlns:a16="http://schemas.microsoft.com/office/drawing/2014/main" id="{4DA9F211-B46C-435C-9DFC-77F15572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602" name="Picture 20">
          <a:extLst>
            <a:ext uri="{FF2B5EF4-FFF2-40B4-BE49-F238E27FC236}">
              <a16:creationId xmlns:a16="http://schemas.microsoft.com/office/drawing/2014/main" id="{E3B8A2C2-BF47-4F0D-BC6A-F011BFCA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603" name="Picture 20">
          <a:extLst>
            <a:ext uri="{FF2B5EF4-FFF2-40B4-BE49-F238E27FC236}">
              <a16:creationId xmlns:a16="http://schemas.microsoft.com/office/drawing/2014/main" id="{0D24EC67-AC36-46E3-8C8B-AF6D3284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604" name="Picture 20">
          <a:extLst>
            <a:ext uri="{FF2B5EF4-FFF2-40B4-BE49-F238E27FC236}">
              <a16:creationId xmlns:a16="http://schemas.microsoft.com/office/drawing/2014/main" id="{A32B3021-44E5-4B63-875A-8BE1520B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605" name="Picture 20">
          <a:extLst>
            <a:ext uri="{FF2B5EF4-FFF2-40B4-BE49-F238E27FC236}">
              <a16:creationId xmlns:a16="http://schemas.microsoft.com/office/drawing/2014/main" id="{4E5414A4-81C6-49E4-91D9-A5FBA023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606" name="Picture 20">
          <a:extLst>
            <a:ext uri="{FF2B5EF4-FFF2-40B4-BE49-F238E27FC236}">
              <a16:creationId xmlns:a16="http://schemas.microsoft.com/office/drawing/2014/main" id="{89760029-F885-44BB-B383-77FAE433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607" name="Picture 20">
          <a:extLst>
            <a:ext uri="{FF2B5EF4-FFF2-40B4-BE49-F238E27FC236}">
              <a16:creationId xmlns:a16="http://schemas.microsoft.com/office/drawing/2014/main" id="{BB1B175D-1D07-403A-B836-2966EF48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608" name="Picture 20">
          <a:extLst>
            <a:ext uri="{FF2B5EF4-FFF2-40B4-BE49-F238E27FC236}">
              <a16:creationId xmlns:a16="http://schemas.microsoft.com/office/drawing/2014/main" id="{00827D79-5BF4-4119-9187-410FF5E8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609" name="Picture 20">
          <a:extLst>
            <a:ext uri="{FF2B5EF4-FFF2-40B4-BE49-F238E27FC236}">
              <a16:creationId xmlns:a16="http://schemas.microsoft.com/office/drawing/2014/main" id="{F2972294-7E01-463D-A114-09AC6881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0" name="Picture 20">
          <a:extLst>
            <a:ext uri="{FF2B5EF4-FFF2-40B4-BE49-F238E27FC236}">
              <a16:creationId xmlns:a16="http://schemas.microsoft.com/office/drawing/2014/main" id="{D7B80AA3-992A-4C53-B2E8-E1A0B693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1" name="Picture 20">
          <a:extLst>
            <a:ext uri="{FF2B5EF4-FFF2-40B4-BE49-F238E27FC236}">
              <a16:creationId xmlns:a16="http://schemas.microsoft.com/office/drawing/2014/main" id="{FD2EDB50-87DE-4DE7-A9CD-1D21B515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2" name="Picture 20">
          <a:extLst>
            <a:ext uri="{FF2B5EF4-FFF2-40B4-BE49-F238E27FC236}">
              <a16:creationId xmlns:a16="http://schemas.microsoft.com/office/drawing/2014/main" id="{B7588B8C-AE87-45CD-9C31-4E4BD576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3" name="Picture 20">
          <a:extLst>
            <a:ext uri="{FF2B5EF4-FFF2-40B4-BE49-F238E27FC236}">
              <a16:creationId xmlns:a16="http://schemas.microsoft.com/office/drawing/2014/main" id="{42210629-19AD-48EF-94B1-252A4F5B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4" name="Picture 20">
          <a:extLst>
            <a:ext uri="{FF2B5EF4-FFF2-40B4-BE49-F238E27FC236}">
              <a16:creationId xmlns:a16="http://schemas.microsoft.com/office/drawing/2014/main" id="{2FA5477C-72B8-4DE7-98A9-05E2BE8E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5" name="Picture 20">
          <a:extLst>
            <a:ext uri="{FF2B5EF4-FFF2-40B4-BE49-F238E27FC236}">
              <a16:creationId xmlns:a16="http://schemas.microsoft.com/office/drawing/2014/main" id="{97CC9708-4DB8-4149-AD9E-07D4AB8E6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6" name="Picture 20">
          <a:extLst>
            <a:ext uri="{FF2B5EF4-FFF2-40B4-BE49-F238E27FC236}">
              <a16:creationId xmlns:a16="http://schemas.microsoft.com/office/drawing/2014/main" id="{8EDCB8C8-0B2C-457F-B9E0-A54471CD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7" name="Picture 20">
          <a:extLst>
            <a:ext uri="{FF2B5EF4-FFF2-40B4-BE49-F238E27FC236}">
              <a16:creationId xmlns:a16="http://schemas.microsoft.com/office/drawing/2014/main" id="{D4211CB2-58CF-4CEC-B014-0460BB80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8" name="Picture 20">
          <a:extLst>
            <a:ext uri="{FF2B5EF4-FFF2-40B4-BE49-F238E27FC236}">
              <a16:creationId xmlns:a16="http://schemas.microsoft.com/office/drawing/2014/main" id="{C387F61F-1B20-457E-9973-920C419C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19" name="Picture 20">
          <a:extLst>
            <a:ext uri="{FF2B5EF4-FFF2-40B4-BE49-F238E27FC236}">
              <a16:creationId xmlns:a16="http://schemas.microsoft.com/office/drawing/2014/main" id="{825CA296-EBFB-49D8-8BBF-3DCAF595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0" name="Picture 20">
          <a:extLst>
            <a:ext uri="{FF2B5EF4-FFF2-40B4-BE49-F238E27FC236}">
              <a16:creationId xmlns:a16="http://schemas.microsoft.com/office/drawing/2014/main" id="{D9560682-666D-4747-80ED-ACE19C86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1" name="Picture 20">
          <a:extLst>
            <a:ext uri="{FF2B5EF4-FFF2-40B4-BE49-F238E27FC236}">
              <a16:creationId xmlns:a16="http://schemas.microsoft.com/office/drawing/2014/main" id="{2A705675-9294-43AD-9D04-1D0B488E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2" name="Picture 20">
          <a:extLst>
            <a:ext uri="{FF2B5EF4-FFF2-40B4-BE49-F238E27FC236}">
              <a16:creationId xmlns:a16="http://schemas.microsoft.com/office/drawing/2014/main" id="{B057C4A8-1B99-49DA-804B-A9CFA31E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3" name="Picture 20">
          <a:extLst>
            <a:ext uri="{FF2B5EF4-FFF2-40B4-BE49-F238E27FC236}">
              <a16:creationId xmlns:a16="http://schemas.microsoft.com/office/drawing/2014/main" id="{CF49081C-509A-4C6D-ACAF-F066E4DB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4" name="Picture 20">
          <a:extLst>
            <a:ext uri="{FF2B5EF4-FFF2-40B4-BE49-F238E27FC236}">
              <a16:creationId xmlns:a16="http://schemas.microsoft.com/office/drawing/2014/main" id="{9F556BCE-B16C-4DC9-861B-3A0CDB44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5" name="Picture 20">
          <a:extLst>
            <a:ext uri="{FF2B5EF4-FFF2-40B4-BE49-F238E27FC236}">
              <a16:creationId xmlns:a16="http://schemas.microsoft.com/office/drawing/2014/main" id="{DEE40DD7-AFDF-41A9-96AC-B4FF0644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6" name="Picture 20">
          <a:extLst>
            <a:ext uri="{FF2B5EF4-FFF2-40B4-BE49-F238E27FC236}">
              <a16:creationId xmlns:a16="http://schemas.microsoft.com/office/drawing/2014/main" id="{1D73088A-5EA1-43BD-9721-AE050445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7" name="Picture 20">
          <a:extLst>
            <a:ext uri="{FF2B5EF4-FFF2-40B4-BE49-F238E27FC236}">
              <a16:creationId xmlns:a16="http://schemas.microsoft.com/office/drawing/2014/main" id="{0565BDB4-3B11-4C11-8AE3-D8835F1E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28" name="Picture 20">
          <a:extLst>
            <a:ext uri="{FF2B5EF4-FFF2-40B4-BE49-F238E27FC236}">
              <a16:creationId xmlns:a16="http://schemas.microsoft.com/office/drawing/2014/main" id="{00A2780C-2422-4957-A9FE-8DE54513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29" name="Picture 20">
          <a:extLst>
            <a:ext uri="{FF2B5EF4-FFF2-40B4-BE49-F238E27FC236}">
              <a16:creationId xmlns:a16="http://schemas.microsoft.com/office/drawing/2014/main" id="{974C540B-F91D-45EC-9AFA-D96AED6A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0" name="Picture 20">
          <a:extLst>
            <a:ext uri="{FF2B5EF4-FFF2-40B4-BE49-F238E27FC236}">
              <a16:creationId xmlns:a16="http://schemas.microsoft.com/office/drawing/2014/main" id="{7E81D83C-6ADE-4AF2-B367-7EA49D66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1" name="Picture 20">
          <a:extLst>
            <a:ext uri="{FF2B5EF4-FFF2-40B4-BE49-F238E27FC236}">
              <a16:creationId xmlns:a16="http://schemas.microsoft.com/office/drawing/2014/main" id="{8325BD59-16BE-4118-80C1-FF08F1E2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2" name="Picture 20">
          <a:extLst>
            <a:ext uri="{FF2B5EF4-FFF2-40B4-BE49-F238E27FC236}">
              <a16:creationId xmlns:a16="http://schemas.microsoft.com/office/drawing/2014/main" id="{AD2F6CE2-D505-40FA-BAD8-B4410DA0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3" name="Picture 20">
          <a:extLst>
            <a:ext uri="{FF2B5EF4-FFF2-40B4-BE49-F238E27FC236}">
              <a16:creationId xmlns:a16="http://schemas.microsoft.com/office/drawing/2014/main" id="{ED884A01-17DF-4576-9A44-3C1E6EE1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4" name="Picture 20">
          <a:extLst>
            <a:ext uri="{FF2B5EF4-FFF2-40B4-BE49-F238E27FC236}">
              <a16:creationId xmlns:a16="http://schemas.microsoft.com/office/drawing/2014/main" id="{103EAD2C-60C3-46FC-8F96-B2F4EB24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5" name="Picture 20">
          <a:extLst>
            <a:ext uri="{FF2B5EF4-FFF2-40B4-BE49-F238E27FC236}">
              <a16:creationId xmlns:a16="http://schemas.microsoft.com/office/drawing/2014/main" id="{AD4FD742-0493-4E6E-98A3-DC47F3F4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6" name="Picture 20">
          <a:extLst>
            <a:ext uri="{FF2B5EF4-FFF2-40B4-BE49-F238E27FC236}">
              <a16:creationId xmlns:a16="http://schemas.microsoft.com/office/drawing/2014/main" id="{74BA468E-A4AB-434A-A888-8B7F5542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7" name="Picture 20">
          <a:extLst>
            <a:ext uri="{FF2B5EF4-FFF2-40B4-BE49-F238E27FC236}">
              <a16:creationId xmlns:a16="http://schemas.microsoft.com/office/drawing/2014/main" id="{E127F418-D75C-4E9C-AC39-4A658E1D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8" name="Picture 20">
          <a:extLst>
            <a:ext uri="{FF2B5EF4-FFF2-40B4-BE49-F238E27FC236}">
              <a16:creationId xmlns:a16="http://schemas.microsoft.com/office/drawing/2014/main" id="{331D948B-E216-4D59-A43F-9DBBA5BC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39" name="Picture 20">
          <a:extLst>
            <a:ext uri="{FF2B5EF4-FFF2-40B4-BE49-F238E27FC236}">
              <a16:creationId xmlns:a16="http://schemas.microsoft.com/office/drawing/2014/main" id="{A7323DCE-766C-4974-B6B0-502805AD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0" name="Picture 20">
          <a:extLst>
            <a:ext uri="{FF2B5EF4-FFF2-40B4-BE49-F238E27FC236}">
              <a16:creationId xmlns:a16="http://schemas.microsoft.com/office/drawing/2014/main" id="{9684AA96-C97A-4032-A115-035B9E67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1" name="Picture 20">
          <a:extLst>
            <a:ext uri="{FF2B5EF4-FFF2-40B4-BE49-F238E27FC236}">
              <a16:creationId xmlns:a16="http://schemas.microsoft.com/office/drawing/2014/main" id="{AD314715-C1A4-486D-9819-0FC785CD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2" name="Picture 20">
          <a:extLst>
            <a:ext uri="{FF2B5EF4-FFF2-40B4-BE49-F238E27FC236}">
              <a16:creationId xmlns:a16="http://schemas.microsoft.com/office/drawing/2014/main" id="{56DF322F-8021-4057-966F-C6AA62FB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3" name="Picture 20">
          <a:extLst>
            <a:ext uri="{FF2B5EF4-FFF2-40B4-BE49-F238E27FC236}">
              <a16:creationId xmlns:a16="http://schemas.microsoft.com/office/drawing/2014/main" id="{C44AE30B-BE48-47CC-8F93-99BA04B0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4" name="Picture 20">
          <a:extLst>
            <a:ext uri="{FF2B5EF4-FFF2-40B4-BE49-F238E27FC236}">
              <a16:creationId xmlns:a16="http://schemas.microsoft.com/office/drawing/2014/main" id="{7EAFDA1E-3118-42B3-AFE0-F51F3417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5" name="Picture 20">
          <a:extLst>
            <a:ext uri="{FF2B5EF4-FFF2-40B4-BE49-F238E27FC236}">
              <a16:creationId xmlns:a16="http://schemas.microsoft.com/office/drawing/2014/main" id="{4FAAC503-4574-40A0-83EE-76B548FA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6" name="Picture 20">
          <a:extLst>
            <a:ext uri="{FF2B5EF4-FFF2-40B4-BE49-F238E27FC236}">
              <a16:creationId xmlns:a16="http://schemas.microsoft.com/office/drawing/2014/main" id="{F7D933F6-DD13-42D9-8EFC-FF71AD70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7" name="Picture 20">
          <a:extLst>
            <a:ext uri="{FF2B5EF4-FFF2-40B4-BE49-F238E27FC236}">
              <a16:creationId xmlns:a16="http://schemas.microsoft.com/office/drawing/2014/main" id="{5493A24A-0C39-479B-AF53-6D07FB55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8" name="Picture 20">
          <a:extLst>
            <a:ext uri="{FF2B5EF4-FFF2-40B4-BE49-F238E27FC236}">
              <a16:creationId xmlns:a16="http://schemas.microsoft.com/office/drawing/2014/main" id="{63E9CEE6-5182-46CF-A913-E58D77BC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49" name="Picture 20">
          <a:extLst>
            <a:ext uri="{FF2B5EF4-FFF2-40B4-BE49-F238E27FC236}">
              <a16:creationId xmlns:a16="http://schemas.microsoft.com/office/drawing/2014/main" id="{69A9F2E3-0812-4160-A051-CA30D780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50" name="Picture 20">
          <a:extLst>
            <a:ext uri="{FF2B5EF4-FFF2-40B4-BE49-F238E27FC236}">
              <a16:creationId xmlns:a16="http://schemas.microsoft.com/office/drawing/2014/main" id="{06B49C09-C933-4BAB-ACED-4D976EFE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51" name="Picture 20">
          <a:extLst>
            <a:ext uri="{FF2B5EF4-FFF2-40B4-BE49-F238E27FC236}">
              <a16:creationId xmlns:a16="http://schemas.microsoft.com/office/drawing/2014/main" id="{BDABD779-0875-4F84-8B90-D2E5BD8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52" name="Picture 20">
          <a:extLst>
            <a:ext uri="{FF2B5EF4-FFF2-40B4-BE49-F238E27FC236}">
              <a16:creationId xmlns:a16="http://schemas.microsoft.com/office/drawing/2014/main" id="{121B5E03-7337-4DC3-99EF-1EF74AED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53" name="Picture 20">
          <a:extLst>
            <a:ext uri="{FF2B5EF4-FFF2-40B4-BE49-F238E27FC236}">
              <a16:creationId xmlns:a16="http://schemas.microsoft.com/office/drawing/2014/main" id="{C6C27E66-6C98-47A1-A218-609CF866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54" name="Picture 20">
          <a:extLst>
            <a:ext uri="{FF2B5EF4-FFF2-40B4-BE49-F238E27FC236}">
              <a16:creationId xmlns:a16="http://schemas.microsoft.com/office/drawing/2014/main" id="{98C416FB-4C6E-4AED-83E8-AF5D07F9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55" name="Picture 20">
          <a:extLst>
            <a:ext uri="{FF2B5EF4-FFF2-40B4-BE49-F238E27FC236}">
              <a16:creationId xmlns:a16="http://schemas.microsoft.com/office/drawing/2014/main" id="{DAF3FDB8-52F3-416A-A5D6-DDA5F82B0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56" name="Picture 20">
          <a:extLst>
            <a:ext uri="{FF2B5EF4-FFF2-40B4-BE49-F238E27FC236}">
              <a16:creationId xmlns:a16="http://schemas.microsoft.com/office/drawing/2014/main" id="{ACEDCD59-7906-4F84-994C-30D96E1D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57" name="Picture 20">
          <a:extLst>
            <a:ext uri="{FF2B5EF4-FFF2-40B4-BE49-F238E27FC236}">
              <a16:creationId xmlns:a16="http://schemas.microsoft.com/office/drawing/2014/main" id="{17CA218A-B86B-462F-88EF-F8234600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58" name="Picture 20">
          <a:extLst>
            <a:ext uri="{FF2B5EF4-FFF2-40B4-BE49-F238E27FC236}">
              <a16:creationId xmlns:a16="http://schemas.microsoft.com/office/drawing/2014/main" id="{FDCBBDB0-01B8-4CB9-95DC-C99024E4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59" name="Picture 20">
          <a:extLst>
            <a:ext uri="{FF2B5EF4-FFF2-40B4-BE49-F238E27FC236}">
              <a16:creationId xmlns:a16="http://schemas.microsoft.com/office/drawing/2014/main" id="{30225B24-DA09-44CE-A375-9D20DCD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0" name="Picture 20">
          <a:extLst>
            <a:ext uri="{FF2B5EF4-FFF2-40B4-BE49-F238E27FC236}">
              <a16:creationId xmlns:a16="http://schemas.microsoft.com/office/drawing/2014/main" id="{4712C6BA-6961-41E6-BE68-93E68293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1" name="Picture 20">
          <a:extLst>
            <a:ext uri="{FF2B5EF4-FFF2-40B4-BE49-F238E27FC236}">
              <a16:creationId xmlns:a16="http://schemas.microsoft.com/office/drawing/2014/main" id="{8DE9C594-0DE2-492C-A0A7-A876B2A3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2" name="Picture 20">
          <a:extLst>
            <a:ext uri="{FF2B5EF4-FFF2-40B4-BE49-F238E27FC236}">
              <a16:creationId xmlns:a16="http://schemas.microsoft.com/office/drawing/2014/main" id="{5767D7B6-0987-4C8A-862F-A8DA2D2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3" name="Picture 20">
          <a:extLst>
            <a:ext uri="{FF2B5EF4-FFF2-40B4-BE49-F238E27FC236}">
              <a16:creationId xmlns:a16="http://schemas.microsoft.com/office/drawing/2014/main" id="{6A8723DD-4820-4530-AA32-8D2A3A4E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4" name="Picture 20">
          <a:extLst>
            <a:ext uri="{FF2B5EF4-FFF2-40B4-BE49-F238E27FC236}">
              <a16:creationId xmlns:a16="http://schemas.microsoft.com/office/drawing/2014/main" id="{19F6958B-AEA9-46DD-886A-4BEB4CBF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5" name="Picture 20">
          <a:extLst>
            <a:ext uri="{FF2B5EF4-FFF2-40B4-BE49-F238E27FC236}">
              <a16:creationId xmlns:a16="http://schemas.microsoft.com/office/drawing/2014/main" id="{C31ADCA7-3B8B-4E88-A381-3ECE82F2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6" name="Picture 20">
          <a:extLst>
            <a:ext uri="{FF2B5EF4-FFF2-40B4-BE49-F238E27FC236}">
              <a16:creationId xmlns:a16="http://schemas.microsoft.com/office/drawing/2014/main" id="{0D2FB28D-5EE4-4DFE-9381-F0F96ADA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7" name="Picture 20">
          <a:extLst>
            <a:ext uri="{FF2B5EF4-FFF2-40B4-BE49-F238E27FC236}">
              <a16:creationId xmlns:a16="http://schemas.microsoft.com/office/drawing/2014/main" id="{25E607B4-0EEC-4C2B-A7B4-9544D0F8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8" name="Picture 20">
          <a:extLst>
            <a:ext uri="{FF2B5EF4-FFF2-40B4-BE49-F238E27FC236}">
              <a16:creationId xmlns:a16="http://schemas.microsoft.com/office/drawing/2014/main" id="{949FE7DA-7815-4F81-9DAD-E11156EA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69" name="Picture 20">
          <a:extLst>
            <a:ext uri="{FF2B5EF4-FFF2-40B4-BE49-F238E27FC236}">
              <a16:creationId xmlns:a16="http://schemas.microsoft.com/office/drawing/2014/main" id="{6A5994E8-E29A-42CC-A8E0-E24560C7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70" name="Picture 20">
          <a:extLst>
            <a:ext uri="{FF2B5EF4-FFF2-40B4-BE49-F238E27FC236}">
              <a16:creationId xmlns:a16="http://schemas.microsoft.com/office/drawing/2014/main" id="{E71D2CDC-9C90-4D25-8DA3-B14C503C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71" name="Picture 20">
          <a:extLst>
            <a:ext uri="{FF2B5EF4-FFF2-40B4-BE49-F238E27FC236}">
              <a16:creationId xmlns:a16="http://schemas.microsoft.com/office/drawing/2014/main" id="{F5AAC6C0-05FD-4B14-9A6B-365137F0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72" name="Picture 20">
          <a:extLst>
            <a:ext uri="{FF2B5EF4-FFF2-40B4-BE49-F238E27FC236}">
              <a16:creationId xmlns:a16="http://schemas.microsoft.com/office/drawing/2014/main" id="{4DE05FC8-ED9D-4B23-BAAD-1D961E5D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73" name="Picture 20">
          <a:extLst>
            <a:ext uri="{FF2B5EF4-FFF2-40B4-BE49-F238E27FC236}">
              <a16:creationId xmlns:a16="http://schemas.microsoft.com/office/drawing/2014/main" id="{B4C3E5CE-E949-4788-9AE9-CA0AD18B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74" name="Picture 20">
          <a:extLst>
            <a:ext uri="{FF2B5EF4-FFF2-40B4-BE49-F238E27FC236}">
              <a16:creationId xmlns:a16="http://schemas.microsoft.com/office/drawing/2014/main" id="{E3B48994-329E-48E5-8D6C-F5B284A6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75" name="Picture 20">
          <a:extLst>
            <a:ext uri="{FF2B5EF4-FFF2-40B4-BE49-F238E27FC236}">
              <a16:creationId xmlns:a16="http://schemas.microsoft.com/office/drawing/2014/main" id="{87A206B1-D9D1-4856-8E0C-9C96FE4E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76" name="Picture 20">
          <a:extLst>
            <a:ext uri="{FF2B5EF4-FFF2-40B4-BE49-F238E27FC236}">
              <a16:creationId xmlns:a16="http://schemas.microsoft.com/office/drawing/2014/main" id="{66B305C4-9FEC-4122-A951-577AD5E21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77" name="Picture 20">
          <a:extLst>
            <a:ext uri="{FF2B5EF4-FFF2-40B4-BE49-F238E27FC236}">
              <a16:creationId xmlns:a16="http://schemas.microsoft.com/office/drawing/2014/main" id="{DD433EF9-07F4-494B-9199-0210931B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78" name="Picture 20">
          <a:extLst>
            <a:ext uri="{FF2B5EF4-FFF2-40B4-BE49-F238E27FC236}">
              <a16:creationId xmlns:a16="http://schemas.microsoft.com/office/drawing/2014/main" id="{18501610-AB97-48FA-BCA7-E0AC1C1E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79" name="Picture 20">
          <a:extLst>
            <a:ext uri="{FF2B5EF4-FFF2-40B4-BE49-F238E27FC236}">
              <a16:creationId xmlns:a16="http://schemas.microsoft.com/office/drawing/2014/main" id="{1463075F-39F2-4F98-90A6-A83149C3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0" name="Picture 20">
          <a:extLst>
            <a:ext uri="{FF2B5EF4-FFF2-40B4-BE49-F238E27FC236}">
              <a16:creationId xmlns:a16="http://schemas.microsoft.com/office/drawing/2014/main" id="{38800C7B-FBD1-4A60-9C73-18DB9731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1" name="Picture 20">
          <a:extLst>
            <a:ext uri="{FF2B5EF4-FFF2-40B4-BE49-F238E27FC236}">
              <a16:creationId xmlns:a16="http://schemas.microsoft.com/office/drawing/2014/main" id="{1CD8A52C-A955-46F8-8C18-E32F6E6E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2" name="Picture 20">
          <a:extLst>
            <a:ext uri="{FF2B5EF4-FFF2-40B4-BE49-F238E27FC236}">
              <a16:creationId xmlns:a16="http://schemas.microsoft.com/office/drawing/2014/main" id="{12181A72-90DC-4898-88CB-0F788792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3" name="Picture 20">
          <a:extLst>
            <a:ext uri="{FF2B5EF4-FFF2-40B4-BE49-F238E27FC236}">
              <a16:creationId xmlns:a16="http://schemas.microsoft.com/office/drawing/2014/main" id="{D2914166-6C8B-4D59-B527-6FB82CA3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4" name="Picture 20">
          <a:extLst>
            <a:ext uri="{FF2B5EF4-FFF2-40B4-BE49-F238E27FC236}">
              <a16:creationId xmlns:a16="http://schemas.microsoft.com/office/drawing/2014/main" id="{8278030E-E001-4E7D-B662-72B41294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5" name="Picture 20">
          <a:extLst>
            <a:ext uri="{FF2B5EF4-FFF2-40B4-BE49-F238E27FC236}">
              <a16:creationId xmlns:a16="http://schemas.microsoft.com/office/drawing/2014/main" id="{7AC1534E-B110-40D6-8C48-00A10B89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6" name="Picture 20">
          <a:extLst>
            <a:ext uri="{FF2B5EF4-FFF2-40B4-BE49-F238E27FC236}">
              <a16:creationId xmlns:a16="http://schemas.microsoft.com/office/drawing/2014/main" id="{7E0DED32-5B32-481B-9025-A6DB32B1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7" name="Picture 20">
          <a:extLst>
            <a:ext uri="{FF2B5EF4-FFF2-40B4-BE49-F238E27FC236}">
              <a16:creationId xmlns:a16="http://schemas.microsoft.com/office/drawing/2014/main" id="{0ADD266A-C8D3-4DD9-AD9B-AB4710B7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8" name="Picture 20">
          <a:extLst>
            <a:ext uri="{FF2B5EF4-FFF2-40B4-BE49-F238E27FC236}">
              <a16:creationId xmlns:a16="http://schemas.microsoft.com/office/drawing/2014/main" id="{C6C01F78-E53A-4406-A9E7-8298C55E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89" name="Picture 20">
          <a:extLst>
            <a:ext uri="{FF2B5EF4-FFF2-40B4-BE49-F238E27FC236}">
              <a16:creationId xmlns:a16="http://schemas.microsoft.com/office/drawing/2014/main" id="{BD3EB367-63AD-4071-9777-B39D5DEE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0" name="Picture 20">
          <a:extLst>
            <a:ext uri="{FF2B5EF4-FFF2-40B4-BE49-F238E27FC236}">
              <a16:creationId xmlns:a16="http://schemas.microsoft.com/office/drawing/2014/main" id="{C6366EFD-A137-4499-ADAD-CC91E7A1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1" name="Picture 20">
          <a:extLst>
            <a:ext uri="{FF2B5EF4-FFF2-40B4-BE49-F238E27FC236}">
              <a16:creationId xmlns:a16="http://schemas.microsoft.com/office/drawing/2014/main" id="{0C55B17A-3CA8-4922-B490-1FC80926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2" name="Picture 20">
          <a:extLst>
            <a:ext uri="{FF2B5EF4-FFF2-40B4-BE49-F238E27FC236}">
              <a16:creationId xmlns:a16="http://schemas.microsoft.com/office/drawing/2014/main" id="{34D8E0E6-C1CB-4816-B253-4C45C30C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3" name="Picture 20">
          <a:extLst>
            <a:ext uri="{FF2B5EF4-FFF2-40B4-BE49-F238E27FC236}">
              <a16:creationId xmlns:a16="http://schemas.microsoft.com/office/drawing/2014/main" id="{CEAC9162-F509-4071-96C3-9A7FB2E5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4" name="Picture 20">
          <a:extLst>
            <a:ext uri="{FF2B5EF4-FFF2-40B4-BE49-F238E27FC236}">
              <a16:creationId xmlns:a16="http://schemas.microsoft.com/office/drawing/2014/main" id="{DAD55DF4-A506-48BE-B450-B78A84A9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5" name="Picture 20">
          <a:extLst>
            <a:ext uri="{FF2B5EF4-FFF2-40B4-BE49-F238E27FC236}">
              <a16:creationId xmlns:a16="http://schemas.microsoft.com/office/drawing/2014/main" id="{0B85E8A2-37A4-4128-A54D-6E6F51D6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6" name="Picture 20">
          <a:extLst>
            <a:ext uri="{FF2B5EF4-FFF2-40B4-BE49-F238E27FC236}">
              <a16:creationId xmlns:a16="http://schemas.microsoft.com/office/drawing/2014/main" id="{7051ADDF-A815-4132-B850-D5F219A1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7" name="Picture 20">
          <a:extLst>
            <a:ext uri="{FF2B5EF4-FFF2-40B4-BE49-F238E27FC236}">
              <a16:creationId xmlns:a16="http://schemas.microsoft.com/office/drawing/2014/main" id="{0FE338D7-1906-4493-80C1-BB029040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698" name="Picture 20">
          <a:extLst>
            <a:ext uri="{FF2B5EF4-FFF2-40B4-BE49-F238E27FC236}">
              <a16:creationId xmlns:a16="http://schemas.microsoft.com/office/drawing/2014/main" id="{B40EF44A-269A-42A9-B3D8-7BF2291E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699" name="Picture 20">
          <a:extLst>
            <a:ext uri="{FF2B5EF4-FFF2-40B4-BE49-F238E27FC236}">
              <a16:creationId xmlns:a16="http://schemas.microsoft.com/office/drawing/2014/main" id="{378247CD-A99A-455C-88DB-CFCF6D7D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700" name="Picture 20">
          <a:extLst>
            <a:ext uri="{FF2B5EF4-FFF2-40B4-BE49-F238E27FC236}">
              <a16:creationId xmlns:a16="http://schemas.microsoft.com/office/drawing/2014/main" id="{8D0F936C-FC93-431C-BF85-9597E233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701" name="Picture 20">
          <a:extLst>
            <a:ext uri="{FF2B5EF4-FFF2-40B4-BE49-F238E27FC236}">
              <a16:creationId xmlns:a16="http://schemas.microsoft.com/office/drawing/2014/main" id="{CC48FDFD-0F47-4DF4-A010-E666DA1C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2" name="Picture 20">
          <a:extLst>
            <a:ext uri="{FF2B5EF4-FFF2-40B4-BE49-F238E27FC236}">
              <a16:creationId xmlns:a16="http://schemas.microsoft.com/office/drawing/2014/main" id="{98EB09E0-E714-4B08-8750-017C19A9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3" name="Picture 20">
          <a:extLst>
            <a:ext uri="{FF2B5EF4-FFF2-40B4-BE49-F238E27FC236}">
              <a16:creationId xmlns:a16="http://schemas.microsoft.com/office/drawing/2014/main" id="{8CA6974E-9832-4473-B294-4F983911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4" name="Picture 20">
          <a:extLst>
            <a:ext uri="{FF2B5EF4-FFF2-40B4-BE49-F238E27FC236}">
              <a16:creationId xmlns:a16="http://schemas.microsoft.com/office/drawing/2014/main" id="{98A4C102-6378-4862-837D-DE687BD3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5" name="Picture 20">
          <a:extLst>
            <a:ext uri="{FF2B5EF4-FFF2-40B4-BE49-F238E27FC236}">
              <a16:creationId xmlns:a16="http://schemas.microsoft.com/office/drawing/2014/main" id="{3E4D85DC-C396-4F67-8A84-1DED26BF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6" name="Picture 20">
          <a:extLst>
            <a:ext uri="{FF2B5EF4-FFF2-40B4-BE49-F238E27FC236}">
              <a16:creationId xmlns:a16="http://schemas.microsoft.com/office/drawing/2014/main" id="{D665CBF6-83A3-4D00-B7AF-2CF04051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7" name="Picture 20">
          <a:extLst>
            <a:ext uri="{FF2B5EF4-FFF2-40B4-BE49-F238E27FC236}">
              <a16:creationId xmlns:a16="http://schemas.microsoft.com/office/drawing/2014/main" id="{18120234-7C59-41D1-BB2F-000970C7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8" name="Picture 20">
          <a:extLst>
            <a:ext uri="{FF2B5EF4-FFF2-40B4-BE49-F238E27FC236}">
              <a16:creationId xmlns:a16="http://schemas.microsoft.com/office/drawing/2014/main" id="{97D7C72F-749E-4122-AA98-24F1C12D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09" name="Picture 20">
          <a:extLst>
            <a:ext uri="{FF2B5EF4-FFF2-40B4-BE49-F238E27FC236}">
              <a16:creationId xmlns:a16="http://schemas.microsoft.com/office/drawing/2014/main" id="{A0248301-3FB5-48A7-ACFC-B06F53D8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0" name="Picture 20">
          <a:extLst>
            <a:ext uri="{FF2B5EF4-FFF2-40B4-BE49-F238E27FC236}">
              <a16:creationId xmlns:a16="http://schemas.microsoft.com/office/drawing/2014/main" id="{1889E394-3C8B-48E1-B4FB-6E9C8C3C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1" name="Picture 20">
          <a:extLst>
            <a:ext uri="{FF2B5EF4-FFF2-40B4-BE49-F238E27FC236}">
              <a16:creationId xmlns:a16="http://schemas.microsoft.com/office/drawing/2014/main" id="{9F7BF582-E97D-46FF-8459-B0D2E297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2" name="Picture 20">
          <a:extLst>
            <a:ext uri="{FF2B5EF4-FFF2-40B4-BE49-F238E27FC236}">
              <a16:creationId xmlns:a16="http://schemas.microsoft.com/office/drawing/2014/main" id="{750093DB-75D1-472D-812F-0F13AC2C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3" name="Picture 20">
          <a:extLst>
            <a:ext uri="{FF2B5EF4-FFF2-40B4-BE49-F238E27FC236}">
              <a16:creationId xmlns:a16="http://schemas.microsoft.com/office/drawing/2014/main" id="{CEC8BCE3-8087-458C-ADA0-8D3D0494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4" name="Picture 20">
          <a:extLst>
            <a:ext uri="{FF2B5EF4-FFF2-40B4-BE49-F238E27FC236}">
              <a16:creationId xmlns:a16="http://schemas.microsoft.com/office/drawing/2014/main" id="{D806396E-6128-4B44-BABF-AE85C513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5" name="Picture 20">
          <a:extLst>
            <a:ext uri="{FF2B5EF4-FFF2-40B4-BE49-F238E27FC236}">
              <a16:creationId xmlns:a16="http://schemas.microsoft.com/office/drawing/2014/main" id="{915AA360-F48F-4C3B-B62D-2019FF79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6" name="Picture 20">
          <a:extLst>
            <a:ext uri="{FF2B5EF4-FFF2-40B4-BE49-F238E27FC236}">
              <a16:creationId xmlns:a16="http://schemas.microsoft.com/office/drawing/2014/main" id="{6E27DC77-0794-402F-8B62-6407761C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7" name="Picture 20">
          <a:extLst>
            <a:ext uri="{FF2B5EF4-FFF2-40B4-BE49-F238E27FC236}">
              <a16:creationId xmlns:a16="http://schemas.microsoft.com/office/drawing/2014/main" id="{FC9D0977-B0B5-4D13-A8D4-C745BDD7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8" name="Picture 20">
          <a:extLst>
            <a:ext uri="{FF2B5EF4-FFF2-40B4-BE49-F238E27FC236}">
              <a16:creationId xmlns:a16="http://schemas.microsoft.com/office/drawing/2014/main" id="{55BCA60B-7479-4F79-A3D4-FA0F880E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19" name="Picture 20">
          <a:extLst>
            <a:ext uri="{FF2B5EF4-FFF2-40B4-BE49-F238E27FC236}">
              <a16:creationId xmlns:a16="http://schemas.microsoft.com/office/drawing/2014/main" id="{DCEC1B36-916D-40F0-96F1-CE6FF1C8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20" name="Picture 20">
          <a:extLst>
            <a:ext uri="{FF2B5EF4-FFF2-40B4-BE49-F238E27FC236}">
              <a16:creationId xmlns:a16="http://schemas.microsoft.com/office/drawing/2014/main" id="{AEFBA366-31BC-4087-8135-E2B0C680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1" name="Picture 20">
          <a:extLst>
            <a:ext uri="{FF2B5EF4-FFF2-40B4-BE49-F238E27FC236}">
              <a16:creationId xmlns:a16="http://schemas.microsoft.com/office/drawing/2014/main" id="{83C078D0-8152-4EE5-B23A-17EC9305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2" name="Picture 20">
          <a:extLst>
            <a:ext uri="{FF2B5EF4-FFF2-40B4-BE49-F238E27FC236}">
              <a16:creationId xmlns:a16="http://schemas.microsoft.com/office/drawing/2014/main" id="{91299DF5-7E55-4879-BD2E-16E1BF13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3" name="Picture 20">
          <a:extLst>
            <a:ext uri="{FF2B5EF4-FFF2-40B4-BE49-F238E27FC236}">
              <a16:creationId xmlns:a16="http://schemas.microsoft.com/office/drawing/2014/main" id="{EE6BC01B-E44C-49B0-AD2E-B2183E1B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4" name="Picture 20">
          <a:extLst>
            <a:ext uri="{FF2B5EF4-FFF2-40B4-BE49-F238E27FC236}">
              <a16:creationId xmlns:a16="http://schemas.microsoft.com/office/drawing/2014/main" id="{AA1B8617-0386-431F-8E33-87CD93EE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5" name="Picture 20">
          <a:extLst>
            <a:ext uri="{FF2B5EF4-FFF2-40B4-BE49-F238E27FC236}">
              <a16:creationId xmlns:a16="http://schemas.microsoft.com/office/drawing/2014/main" id="{1C7BF2FB-F7A3-48CB-A44F-024E840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6" name="Picture 20">
          <a:extLst>
            <a:ext uri="{FF2B5EF4-FFF2-40B4-BE49-F238E27FC236}">
              <a16:creationId xmlns:a16="http://schemas.microsoft.com/office/drawing/2014/main" id="{62176C38-CD8A-48E6-9BB1-53C6DC76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7" name="Picture 20">
          <a:extLst>
            <a:ext uri="{FF2B5EF4-FFF2-40B4-BE49-F238E27FC236}">
              <a16:creationId xmlns:a16="http://schemas.microsoft.com/office/drawing/2014/main" id="{EA7FF1CF-DF97-4CF3-BAAA-6BD2FAA5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8" name="Picture 20">
          <a:extLst>
            <a:ext uri="{FF2B5EF4-FFF2-40B4-BE49-F238E27FC236}">
              <a16:creationId xmlns:a16="http://schemas.microsoft.com/office/drawing/2014/main" id="{8917027A-505D-48B2-B29D-10ED4E72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29" name="Picture 20">
          <a:extLst>
            <a:ext uri="{FF2B5EF4-FFF2-40B4-BE49-F238E27FC236}">
              <a16:creationId xmlns:a16="http://schemas.microsoft.com/office/drawing/2014/main" id="{6378B02A-A523-4FCC-967E-5B7ABB75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0" name="Picture 20">
          <a:extLst>
            <a:ext uri="{FF2B5EF4-FFF2-40B4-BE49-F238E27FC236}">
              <a16:creationId xmlns:a16="http://schemas.microsoft.com/office/drawing/2014/main" id="{F63456FB-FB3B-4069-A517-9992FC15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1" name="Picture 20">
          <a:extLst>
            <a:ext uri="{FF2B5EF4-FFF2-40B4-BE49-F238E27FC236}">
              <a16:creationId xmlns:a16="http://schemas.microsoft.com/office/drawing/2014/main" id="{1F62D697-8082-46BB-B538-766154E8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2" name="Picture 20">
          <a:extLst>
            <a:ext uri="{FF2B5EF4-FFF2-40B4-BE49-F238E27FC236}">
              <a16:creationId xmlns:a16="http://schemas.microsoft.com/office/drawing/2014/main" id="{3DFFBED5-D766-4075-AC41-1DEA1414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3" name="Picture 20">
          <a:extLst>
            <a:ext uri="{FF2B5EF4-FFF2-40B4-BE49-F238E27FC236}">
              <a16:creationId xmlns:a16="http://schemas.microsoft.com/office/drawing/2014/main" id="{6C40D13B-8439-4BC0-9456-036F8619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4" name="Picture 20">
          <a:extLst>
            <a:ext uri="{FF2B5EF4-FFF2-40B4-BE49-F238E27FC236}">
              <a16:creationId xmlns:a16="http://schemas.microsoft.com/office/drawing/2014/main" id="{A15DD13E-BC37-485D-9CE9-97C00800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5" name="Picture 20">
          <a:extLst>
            <a:ext uri="{FF2B5EF4-FFF2-40B4-BE49-F238E27FC236}">
              <a16:creationId xmlns:a16="http://schemas.microsoft.com/office/drawing/2014/main" id="{D8CD6C6A-B8E2-491D-8D40-0B668844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6" name="Picture 20">
          <a:extLst>
            <a:ext uri="{FF2B5EF4-FFF2-40B4-BE49-F238E27FC236}">
              <a16:creationId xmlns:a16="http://schemas.microsoft.com/office/drawing/2014/main" id="{85FCDA50-46B5-4A01-B612-DB466ED9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7" name="Picture 20">
          <a:extLst>
            <a:ext uri="{FF2B5EF4-FFF2-40B4-BE49-F238E27FC236}">
              <a16:creationId xmlns:a16="http://schemas.microsoft.com/office/drawing/2014/main" id="{69AA07A0-8682-454D-9596-4E17FA52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8" name="Picture 20">
          <a:extLst>
            <a:ext uri="{FF2B5EF4-FFF2-40B4-BE49-F238E27FC236}">
              <a16:creationId xmlns:a16="http://schemas.microsoft.com/office/drawing/2014/main" id="{B88E32AE-FD8F-4AB0-8161-DE061836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39" name="Picture 20">
          <a:extLst>
            <a:ext uri="{FF2B5EF4-FFF2-40B4-BE49-F238E27FC236}">
              <a16:creationId xmlns:a16="http://schemas.microsoft.com/office/drawing/2014/main" id="{DC3008B2-2D88-40CA-9981-D150DDD4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40" name="Picture 20">
          <a:extLst>
            <a:ext uri="{FF2B5EF4-FFF2-40B4-BE49-F238E27FC236}">
              <a16:creationId xmlns:a16="http://schemas.microsoft.com/office/drawing/2014/main" id="{52992CFC-85DF-4195-8185-F14FBB86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41" name="Picture 20">
          <a:extLst>
            <a:ext uri="{FF2B5EF4-FFF2-40B4-BE49-F238E27FC236}">
              <a16:creationId xmlns:a16="http://schemas.microsoft.com/office/drawing/2014/main" id="{5A4FA647-6D79-42C6-803C-CA2B1CBC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42" name="Picture 20">
          <a:extLst>
            <a:ext uri="{FF2B5EF4-FFF2-40B4-BE49-F238E27FC236}">
              <a16:creationId xmlns:a16="http://schemas.microsoft.com/office/drawing/2014/main" id="{6C544111-6A3A-4412-94D2-B1F40CAE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43" name="Picture 20">
          <a:extLst>
            <a:ext uri="{FF2B5EF4-FFF2-40B4-BE49-F238E27FC236}">
              <a16:creationId xmlns:a16="http://schemas.microsoft.com/office/drawing/2014/main" id="{10300EBA-4D00-4154-86BE-3738870F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744" name="Picture 20">
          <a:extLst>
            <a:ext uri="{FF2B5EF4-FFF2-40B4-BE49-F238E27FC236}">
              <a16:creationId xmlns:a16="http://schemas.microsoft.com/office/drawing/2014/main" id="{8A8EB488-955E-4443-9DC8-A914C46A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45" name="Picture 20">
          <a:extLst>
            <a:ext uri="{FF2B5EF4-FFF2-40B4-BE49-F238E27FC236}">
              <a16:creationId xmlns:a16="http://schemas.microsoft.com/office/drawing/2014/main" id="{46CEBA78-6915-41E0-8D07-7AC9FA78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46" name="Picture 20">
          <a:extLst>
            <a:ext uri="{FF2B5EF4-FFF2-40B4-BE49-F238E27FC236}">
              <a16:creationId xmlns:a16="http://schemas.microsoft.com/office/drawing/2014/main" id="{3632142D-1E3C-44BF-8E61-6B686F83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747" name="Picture 20">
          <a:extLst>
            <a:ext uri="{FF2B5EF4-FFF2-40B4-BE49-F238E27FC236}">
              <a16:creationId xmlns:a16="http://schemas.microsoft.com/office/drawing/2014/main" id="{E80F1D2E-2D8C-48DC-845D-4B8293F2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0" cy="82873"/>
    <xdr:pic>
      <xdr:nvPicPr>
        <xdr:cNvPr id="748" name="Picture 20">
          <a:extLst>
            <a:ext uri="{FF2B5EF4-FFF2-40B4-BE49-F238E27FC236}">
              <a16:creationId xmlns:a16="http://schemas.microsoft.com/office/drawing/2014/main" id="{0C591C47-3E89-4878-95EE-8B53584E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0" cy="82873"/>
    <xdr:pic>
      <xdr:nvPicPr>
        <xdr:cNvPr id="749" name="Picture 20">
          <a:extLst>
            <a:ext uri="{FF2B5EF4-FFF2-40B4-BE49-F238E27FC236}">
              <a16:creationId xmlns:a16="http://schemas.microsoft.com/office/drawing/2014/main" id="{783CC0BE-DB83-4517-B97B-24E1C890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3111500</xdr:colOff>
      <xdr:row>276</xdr:row>
      <xdr:rowOff>0</xdr:rowOff>
    </xdr:from>
    <xdr:ext cx="0" cy="82874"/>
    <xdr:pic>
      <xdr:nvPicPr>
        <xdr:cNvPr id="750" name="Picture 20">
          <a:extLst>
            <a:ext uri="{FF2B5EF4-FFF2-40B4-BE49-F238E27FC236}">
              <a16:creationId xmlns:a16="http://schemas.microsoft.com/office/drawing/2014/main" id="{5A38E136-CA1B-459C-9B1D-C655180E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0" cy="82873"/>
    <xdr:pic>
      <xdr:nvPicPr>
        <xdr:cNvPr id="751" name="Picture 20">
          <a:extLst>
            <a:ext uri="{FF2B5EF4-FFF2-40B4-BE49-F238E27FC236}">
              <a16:creationId xmlns:a16="http://schemas.microsoft.com/office/drawing/2014/main" id="{43F4BB6E-6FC7-4374-B780-B3A9DB16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52" name="Picture 20">
          <a:extLst>
            <a:ext uri="{FF2B5EF4-FFF2-40B4-BE49-F238E27FC236}">
              <a16:creationId xmlns:a16="http://schemas.microsoft.com/office/drawing/2014/main" id="{10E0D9CD-5AAD-492B-966F-B1BA1509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53" name="Picture 20">
          <a:extLst>
            <a:ext uri="{FF2B5EF4-FFF2-40B4-BE49-F238E27FC236}">
              <a16:creationId xmlns:a16="http://schemas.microsoft.com/office/drawing/2014/main" id="{C0311D49-46E5-40F6-AEB4-57DCE8B8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54" name="Picture 20">
          <a:extLst>
            <a:ext uri="{FF2B5EF4-FFF2-40B4-BE49-F238E27FC236}">
              <a16:creationId xmlns:a16="http://schemas.microsoft.com/office/drawing/2014/main" id="{CE8DE71D-44BD-45C0-9CA9-0FEDE4CC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55" name="Picture 20">
          <a:extLst>
            <a:ext uri="{FF2B5EF4-FFF2-40B4-BE49-F238E27FC236}">
              <a16:creationId xmlns:a16="http://schemas.microsoft.com/office/drawing/2014/main" id="{3B677FE0-A073-472C-8DF9-EEC77991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0" cy="82873"/>
    <xdr:pic>
      <xdr:nvPicPr>
        <xdr:cNvPr id="756" name="Picture 20">
          <a:extLst>
            <a:ext uri="{FF2B5EF4-FFF2-40B4-BE49-F238E27FC236}">
              <a16:creationId xmlns:a16="http://schemas.microsoft.com/office/drawing/2014/main" id="{C35D5E85-8247-4FEB-80BE-8B92F523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57" name="Picture 20">
          <a:extLst>
            <a:ext uri="{FF2B5EF4-FFF2-40B4-BE49-F238E27FC236}">
              <a16:creationId xmlns:a16="http://schemas.microsoft.com/office/drawing/2014/main" id="{A1A5389A-5CED-41D7-92FD-CEE3DCBA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58" name="Picture 20">
          <a:extLst>
            <a:ext uri="{FF2B5EF4-FFF2-40B4-BE49-F238E27FC236}">
              <a16:creationId xmlns:a16="http://schemas.microsoft.com/office/drawing/2014/main" id="{E6172442-77E6-42F6-81FD-DE96D00B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59" name="Picture 20">
          <a:extLst>
            <a:ext uri="{FF2B5EF4-FFF2-40B4-BE49-F238E27FC236}">
              <a16:creationId xmlns:a16="http://schemas.microsoft.com/office/drawing/2014/main" id="{2AB3A80B-1E2E-4D3F-9F1F-BD8F9395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0" name="Picture 20">
          <a:extLst>
            <a:ext uri="{FF2B5EF4-FFF2-40B4-BE49-F238E27FC236}">
              <a16:creationId xmlns:a16="http://schemas.microsoft.com/office/drawing/2014/main" id="{97AC18CE-4D00-4DF5-870B-7E6A5B08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1" name="Picture 20">
          <a:extLst>
            <a:ext uri="{FF2B5EF4-FFF2-40B4-BE49-F238E27FC236}">
              <a16:creationId xmlns:a16="http://schemas.microsoft.com/office/drawing/2014/main" id="{3CA9A1E2-E96E-424A-A0F8-C9CEC03B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0" cy="82873"/>
    <xdr:pic>
      <xdr:nvPicPr>
        <xdr:cNvPr id="762" name="Picture 20">
          <a:extLst>
            <a:ext uri="{FF2B5EF4-FFF2-40B4-BE49-F238E27FC236}">
              <a16:creationId xmlns:a16="http://schemas.microsoft.com/office/drawing/2014/main" id="{96DADFB1-AECC-40F4-8593-FBBAAF28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3" name="Picture 20">
          <a:extLst>
            <a:ext uri="{FF2B5EF4-FFF2-40B4-BE49-F238E27FC236}">
              <a16:creationId xmlns:a16="http://schemas.microsoft.com/office/drawing/2014/main" id="{8FCE0B55-99FC-4087-B7D4-235FEBBF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4" name="Picture 20">
          <a:extLst>
            <a:ext uri="{FF2B5EF4-FFF2-40B4-BE49-F238E27FC236}">
              <a16:creationId xmlns:a16="http://schemas.microsoft.com/office/drawing/2014/main" id="{28153518-885D-48FB-8891-FF12019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5" name="Picture 20">
          <a:extLst>
            <a:ext uri="{FF2B5EF4-FFF2-40B4-BE49-F238E27FC236}">
              <a16:creationId xmlns:a16="http://schemas.microsoft.com/office/drawing/2014/main" id="{557FA030-8B2F-4E75-B401-C4959B06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6" name="Picture 20">
          <a:extLst>
            <a:ext uri="{FF2B5EF4-FFF2-40B4-BE49-F238E27FC236}">
              <a16:creationId xmlns:a16="http://schemas.microsoft.com/office/drawing/2014/main" id="{104B044D-37CC-437D-BD19-B6BFBD2E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0" cy="82873"/>
    <xdr:pic>
      <xdr:nvPicPr>
        <xdr:cNvPr id="767" name="Picture 20">
          <a:extLst>
            <a:ext uri="{FF2B5EF4-FFF2-40B4-BE49-F238E27FC236}">
              <a16:creationId xmlns:a16="http://schemas.microsoft.com/office/drawing/2014/main" id="{42E5B39B-E979-4D40-9C3C-51D24892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8" name="Picture 20">
          <a:extLst>
            <a:ext uri="{FF2B5EF4-FFF2-40B4-BE49-F238E27FC236}">
              <a16:creationId xmlns:a16="http://schemas.microsoft.com/office/drawing/2014/main" id="{F90BFB6E-8D44-49EF-9D76-D795F4A3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69" name="Picture 20">
          <a:extLst>
            <a:ext uri="{FF2B5EF4-FFF2-40B4-BE49-F238E27FC236}">
              <a16:creationId xmlns:a16="http://schemas.microsoft.com/office/drawing/2014/main" id="{570BF690-D89C-4699-B72A-7C8EE8A2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70" name="Picture 20">
          <a:extLst>
            <a:ext uri="{FF2B5EF4-FFF2-40B4-BE49-F238E27FC236}">
              <a16:creationId xmlns:a16="http://schemas.microsoft.com/office/drawing/2014/main" id="{7FDBD85F-928A-444F-9104-5C58EB8C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71" name="Picture 20">
          <a:extLst>
            <a:ext uri="{FF2B5EF4-FFF2-40B4-BE49-F238E27FC236}">
              <a16:creationId xmlns:a16="http://schemas.microsoft.com/office/drawing/2014/main" id="{E70D4942-DC74-41CA-AE29-DB06ED38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72" name="Picture 20">
          <a:extLst>
            <a:ext uri="{FF2B5EF4-FFF2-40B4-BE49-F238E27FC236}">
              <a16:creationId xmlns:a16="http://schemas.microsoft.com/office/drawing/2014/main" id="{6B3AE6B9-DBB7-4A37-9AE4-D58C8066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73" name="Picture 20">
          <a:extLst>
            <a:ext uri="{FF2B5EF4-FFF2-40B4-BE49-F238E27FC236}">
              <a16:creationId xmlns:a16="http://schemas.microsoft.com/office/drawing/2014/main" id="{2C4D6A8C-CED9-47EF-9849-1A273329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74" name="Picture 20">
          <a:extLst>
            <a:ext uri="{FF2B5EF4-FFF2-40B4-BE49-F238E27FC236}">
              <a16:creationId xmlns:a16="http://schemas.microsoft.com/office/drawing/2014/main" id="{2108E12B-D9DA-43F8-B47F-EC1E1913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75" name="Picture 20">
          <a:extLst>
            <a:ext uri="{FF2B5EF4-FFF2-40B4-BE49-F238E27FC236}">
              <a16:creationId xmlns:a16="http://schemas.microsoft.com/office/drawing/2014/main" id="{35BA2346-0864-42D2-BCF1-67B95C43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76" name="Picture 20">
          <a:extLst>
            <a:ext uri="{FF2B5EF4-FFF2-40B4-BE49-F238E27FC236}">
              <a16:creationId xmlns:a16="http://schemas.microsoft.com/office/drawing/2014/main" id="{085D6142-F0B0-4A95-BC84-E9A76830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77" name="Picture 20">
          <a:extLst>
            <a:ext uri="{FF2B5EF4-FFF2-40B4-BE49-F238E27FC236}">
              <a16:creationId xmlns:a16="http://schemas.microsoft.com/office/drawing/2014/main" id="{D8D207CB-FB43-48AC-B202-E591F1D3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78" name="Picture 20">
          <a:extLst>
            <a:ext uri="{FF2B5EF4-FFF2-40B4-BE49-F238E27FC236}">
              <a16:creationId xmlns:a16="http://schemas.microsoft.com/office/drawing/2014/main" id="{466BF687-7BB9-4722-B86B-287F7447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79" name="Picture 20">
          <a:extLst>
            <a:ext uri="{FF2B5EF4-FFF2-40B4-BE49-F238E27FC236}">
              <a16:creationId xmlns:a16="http://schemas.microsoft.com/office/drawing/2014/main" id="{6718C800-EE96-4126-91B3-6EA6659B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0" name="Picture 20">
          <a:extLst>
            <a:ext uri="{FF2B5EF4-FFF2-40B4-BE49-F238E27FC236}">
              <a16:creationId xmlns:a16="http://schemas.microsoft.com/office/drawing/2014/main" id="{61EE8C01-0BBC-4A8C-8896-A4500159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1" name="Picture 20">
          <a:extLst>
            <a:ext uri="{FF2B5EF4-FFF2-40B4-BE49-F238E27FC236}">
              <a16:creationId xmlns:a16="http://schemas.microsoft.com/office/drawing/2014/main" id="{B4938C17-9E59-4100-8658-926F06887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2" name="Picture 20">
          <a:extLst>
            <a:ext uri="{FF2B5EF4-FFF2-40B4-BE49-F238E27FC236}">
              <a16:creationId xmlns:a16="http://schemas.microsoft.com/office/drawing/2014/main" id="{306F00EC-25F2-4871-9BD7-679A235B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3" name="Picture 20">
          <a:extLst>
            <a:ext uri="{FF2B5EF4-FFF2-40B4-BE49-F238E27FC236}">
              <a16:creationId xmlns:a16="http://schemas.microsoft.com/office/drawing/2014/main" id="{613D118B-A671-45FE-81A1-E766BFF0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4" name="Picture 20">
          <a:extLst>
            <a:ext uri="{FF2B5EF4-FFF2-40B4-BE49-F238E27FC236}">
              <a16:creationId xmlns:a16="http://schemas.microsoft.com/office/drawing/2014/main" id="{F66E05A8-2031-43FC-ADE4-A1202508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5" name="Picture 20">
          <a:extLst>
            <a:ext uri="{FF2B5EF4-FFF2-40B4-BE49-F238E27FC236}">
              <a16:creationId xmlns:a16="http://schemas.microsoft.com/office/drawing/2014/main" id="{73309545-4B55-4580-96F3-C45EC72C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6" name="Picture 20">
          <a:extLst>
            <a:ext uri="{FF2B5EF4-FFF2-40B4-BE49-F238E27FC236}">
              <a16:creationId xmlns:a16="http://schemas.microsoft.com/office/drawing/2014/main" id="{9087E795-7C42-43C4-B760-315AC2A1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7" name="Picture 20">
          <a:extLst>
            <a:ext uri="{FF2B5EF4-FFF2-40B4-BE49-F238E27FC236}">
              <a16:creationId xmlns:a16="http://schemas.microsoft.com/office/drawing/2014/main" id="{F50F4452-C76C-4DDA-9C10-10C54F1B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8" name="Picture 20">
          <a:extLst>
            <a:ext uri="{FF2B5EF4-FFF2-40B4-BE49-F238E27FC236}">
              <a16:creationId xmlns:a16="http://schemas.microsoft.com/office/drawing/2014/main" id="{469D19DD-E92D-4EDE-96BA-41EC8F1F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89" name="Picture 20">
          <a:extLst>
            <a:ext uri="{FF2B5EF4-FFF2-40B4-BE49-F238E27FC236}">
              <a16:creationId xmlns:a16="http://schemas.microsoft.com/office/drawing/2014/main" id="{CEB25F4B-9FFF-496C-B2CE-4E7716B7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0" name="Picture 20">
          <a:extLst>
            <a:ext uri="{FF2B5EF4-FFF2-40B4-BE49-F238E27FC236}">
              <a16:creationId xmlns:a16="http://schemas.microsoft.com/office/drawing/2014/main" id="{825C2C1A-606A-47E9-8932-5B0B7269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1" name="Picture 20">
          <a:extLst>
            <a:ext uri="{FF2B5EF4-FFF2-40B4-BE49-F238E27FC236}">
              <a16:creationId xmlns:a16="http://schemas.microsoft.com/office/drawing/2014/main" id="{EB976690-C2B7-404B-9213-5DED3FD3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2" name="Picture 20">
          <a:extLst>
            <a:ext uri="{FF2B5EF4-FFF2-40B4-BE49-F238E27FC236}">
              <a16:creationId xmlns:a16="http://schemas.microsoft.com/office/drawing/2014/main" id="{300224B5-8AC3-4E94-BD6A-B4FD40A7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3" name="Picture 20">
          <a:extLst>
            <a:ext uri="{FF2B5EF4-FFF2-40B4-BE49-F238E27FC236}">
              <a16:creationId xmlns:a16="http://schemas.microsoft.com/office/drawing/2014/main" id="{C3BF2689-FD6E-402D-8FD3-1B1E95C7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4" name="Picture 20">
          <a:extLst>
            <a:ext uri="{FF2B5EF4-FFF2-40B4-BE49-F238E27FC236}">
              <a16:creationId xmlns:a16="http://schemas.microsoft.com/office/drawing/2014/main" id="{6EC79F81-FF63-4C6B-8E5C-C2F9D4F4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5" name="Picture 20">
          <a:extLst>
            <a:ext uri="{FF2B5EF4-FFF2-40B4-BE49-F238E27FC236}">
              <a16:creationId xmlns:a16="http://schemas.microsoft.com/office/drawing/2014/main" id="{C0F5D078-FF04-4B46-A65E-73CC2DDB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6" name="Picture 20">
          <a:extLst>
            <a:ext uri="{FF2B5EF4-FFF2-40B4-BE49-F238E27FC236}">
              <a16:creationId xmlns:a16="http://schemas.microsoft.com/office/drawing/2014/main" id="{4769A34D-692C-4EB6-B3A1-59A2A09E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797" name="Picture 20">
          <a:extLst>
            <a:ext uri="{FF2B5EF4-FFF2-40B4-BE49-F238E27FC236}">
              <a16:creationId xmlns:a16="http://schemas.microsoft.com/office/drawing/2014/main" id="{044FF345-270F-48E5-8A2D-EA091A90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98" name="Picture 20">
          <a:extLst>
            <a:ext uri="{FF2B5EF4-FFF2-40B4-BE49-F238E27FC236}">
              <a16:creationId xmlns:a16="http://schemas.microsoft.com/office/drawing/2014/main" id="{54D45B1F-3C82-429A-BEB9-942BD24D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799" name="Picture 20">
          <a:extLst>
            <a:ext uri="{FF2B5EF4-FFF2-40B4-BE49-F238E27FC236}">
              <a16:creationId xmlns:a16="http://schemas.microsoft.com/office/drawing/2014/main" id="{9569ECEF-6699-4B66-9BD1-3B7611ED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3111500</xdr:colOff>
      <xdr:row>276</xdr:row>
      <xdr:rowOff>0</xdr:rowOff>
    </xdr:from>
    <xdr:ext cx="0" cy="82873"/>
    <xdr:pic>
      <xdr:nvPicPr>
        <xdr:cNvPr id="800" name="Picture 20">
          <a:extLst>
            <a:ext uri="{FF2B5EF4-FFF2-40B4-BE49-F238E27FC236}">
              <a16:creationId xmlns:a16="http://schemas.microsoft.com/office/drawing/2014/main" id="{D6D8FB99-3107-47F5-8A30-2DBDB392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801" name="Picture 20">
          <a:extLst>
            <a:ext uri="{FF2B5EF4-FFF2-40B4-BE49-F238E27FC236}">
              <a16:creationId xmlns:a16="http://schemas.microsoft.com/office/drawing/2014/main" id="{8284F517-3324-488E-885F-FF243A7E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2" name="Picture 20">
          <a:extLst>
            <a:ext uri="{FF2B5EF4-FFF2-40B4-BE49-F238E27FC236}">
              <a16:creationId xmlns:a16="http://schemas.microsoft.com/office/drawing/2014/main" id="{A013F6F2-714E-452F-8A19-CE0CDD0F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3" name="Picture 20">
          <a:extLst>
            <a:ext uri="{FF2B5EF4-FFF2-40B4-BE49-F238E27FC236}">
              <a16:creationId xmlns:a16="http://schemas.microsoft.com/office/drawing/2014/main" id="{76C84BFE-3750-4FD6-A142-5A627B7C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4" name="Picture 20">
          <a:extLst>
            <a:ext uri="{FF2B5EF4-FFF2-40B4-BE49-F238E27FC236}">
              <a16:creationId xmlns:a16="http://schemas.microsoft.com/office/drawing/2014/main" id="{96983E90-63A0-47EC-A43B-9D3826F4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5" name="Picture 20">
          <a:extLst>
            <a:ext uri="{FF2B5EF4-FFF2-40B4-BE49-F238E27FC236}">
              <a16:creationId xmlns:a16="http://schemas.microsoft.com/office/drawing/2014/main" id="{63A81BB5-C078-42DB-B512-5BE0244C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6" name="Picture 20">
          <a:extLst>
            <a:ext uri="{FF2B5EF4-FFF2-40B4-BE49-F238E27FC236}">
              <a16:creationId xmlns:a16="http://schemas.microsoft.com/office/drawing/2014/main" id="{61716618-62C0-4DEA-B873-945531F8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7" name="Picture 20">
          <a:extLst>
            <a:ext uri="{FF2B5EF4-FFF2-40B4-BE49-F238E27FC236}">
              <a16:creationId xmlns:a16="http://schemas.microsoft.com/office/drawing/2014/main" id="{8B19BD68-277A-4122-AA4D-51B4E3FC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8" name="Picture 20">
          <a:extLst>
            <a:ext uri="{FF2B5EF4-FFF2-40B4-BE49-F238E27FC236}">
              <a16:creationId xmlns:a16="http://schemas.microsoft.com/office/drawing/2014/main" id="{69DB9790-BA0D-4392-9DCE-6B00A3A7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09" name="Picture 20">
          <a:extLst>
            <a:ext uri="{FF2B5EF4-FFF2-40B4-BE49-F238E27FC236}">
              <a16:creationId xmlns:a16="http://schemas.microsoft.com/office/drawing/2014/main" id="{74EE9DB7-FCED-4436-979A-EF77C86A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0" name="Picture 20">
          <a:extLst>
            <a:ext uri="{FF2B5EF4-FFF2-40B4-BE49-F238E27FC236}">
              <a16:creationId xmlns:a16="http://schemas.microsoft.com/office/drawing/2014/main" id="{2EEE4C34-FC07-40B7-AE39-039DA517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1" name="Picture 20">
          <a:extLst>
            <a:ext uri="{FF2B5EF4-FFF2-40B4-BE49-F238E27FC236}">
              <a16:creationId xmlns:a16="http://schemas.microsoft.com/office/drawing/2014/main" id="{BF3C4DCF-43A2-4530-8C13-B230FE0C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2" name="Picture 20">
          <a:extLst>
            <a:ext uri="{FF2B5EF4-FFF2-40B4-BE49-F238E27FC236}">
              <a16:creationId xmlns:a16="http://schemas.microsoft.com/office/drawing/2014/main" id="{21CA97A7-4F5E-4046-AC71-6348EE94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3" name="Picture 20">
          <a:extLst>
            <a:ext uri="{FF2B5EF4-FFF2-40B4-BE49-F238E27FC236}">
              <a16:creationId xmlns:a16="http://schemas.microsoft.com/office/drawing/2014/main" id="{89E2AB48-3964-4C64-8754-104A076F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4" name="Picture 20">
          <a:extLst>
            <a:ext uri="{FF2B5EF4-FFF2-40B4-BE49-F238E27FC236}">
              <a16:creationId xmlns:a16="http://schemas.microsoft.com/office/drawing/2014/main" id="{E112BC61-FBAF-45E6-9AFB-F079759A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5" name="Picture 20">
          <a:extLst>
            <a:ext uri="{FF2B5EF4-FFF2-40B4-BE49-F238E27FC236}">
              <a16:creationId xmlns:a16="http://schemas.microsoft.com/office/drawing/2014/main" id="{2ABC59E2-27D2-483F-AC58-CB4775A33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6" name="Picture 20">
          <a:extLst>
            <a:ext uri="{FF2B5EF4-FFF2-40B4-BE49-F238E27FC236}">
              <a16:creationId xmlns:a16="http://schemas.microsoft.com/office/drawing/2014/main" id="{2E5363D3-810A-45EC-9494-487D03A7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7" name="Picture 20">
          <a:extLst>
            <a:ext uri="{FF2B5EF4-FFF2-40B4-BE49-F238E27FC236}">
              <a16:creationId xmlns:a16="http://schemas.microsoft.com/office/drawing/2014/main" id="{505CDCB7-6678-4C20-AF9C-E35906E2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8" name="Picture 20">
          <a:extLst>
            <a:ext uri="{FF2B5EF4-FFF2-40B4-BE49-F238E27FC236}">
              <a16:creationId xmlns:a16="http://schemas.microsoft.com/office/drawing/2014/main" id="{0745562F-D0AD-4836-AB6C-F0B23DC6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19" name="Picture 20">
          <a:extLst>
            <a:ext uri="{FF2B5EF4-FFF2-40B4-BE49-F238E27FC236}">
              <a16:creationId xmlns:a16="http://schemas.microsoft.com/office/drawing/2014/main" id="{7AF9E3EB-F2E5-4E2F-B371-B841BCDF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20" name="Picture 20">
          <a:extLst>
            <a:ext uri="{FF2B5EF4-FFF2-40B4-BE49-F238E27FC236}">
              <a16:creationId xmlns:a16="http://schemas.microsoft.com/office/drawing/2014/main" id="{1BB71A42-086B-40AF-A13F-07C2ACB6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1" name="Picture 20">
          <a:extLst>
            <a:ext uri="{FF2B5EF4-FFF2-40B4-BE49-F238E27FC236}">
              <a16:creationId xmlns:a16="http://schemas.microsoft.com/office/drawing/2014/main" id="{FC580184-83DD-4721-A0EC-019B39E6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2" name="Picture 20">
          <a:extLst>
            <a:ext uri="{FF2B5EF4-FFF2-40B4-BE49-F238E27FC236}">
              <a16:creationId xmlns:a16="http://schemas.microsoft.com/office/drawing/2014/main" id="{8215399D-E1B4-4864-91D9-16D4B705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3" name="Picture 20">
          <a:extLst>
            <a:ext uri="{FF2B5EF4-FFF2-40B4-BE49-F238E27FC236}">
              <a16:creationId xmlns:a16="http://schemas.microsoft.com/office/drawing/2014/main" id="{4217349C-EF57-4A84-AE93-609F2E02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4" name="Picture 20">
          <a:extLst>
            <a:ext uri="{FF2B5EF4-FFF2-40B4-BE49-F238E27FC236}">
              <a16:creationId xmlns:a16="http://schemas.microsoft.com/office/drawing/2014/main" id="{4579CCD4-4E94-4E76-B14C-0F4B41F2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5" name="Picture 20">
          <a:extLst>
            <a:ext uri="{FF2B5EF4-FFF2-40B4-BE49-F238E27FC236}">
              <a16:creationId xmlns:a16="http://schemas.microsoft.com/office/drawing/2014/main" id="{34ED4005-00E1-4599-A12A-4EF6DAEE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6" name="Picture 20">
          <a:extLst>
            <a:ext uri="{FF2B5EF4-FFF2-40B4-BE49-F238E27FC236}">
              <a16:creationId xmlns:a16="http://schemas.microsoft.com/office/drawing/2014/main" id="{01A82EB8-5C97-4A7B-BB83-20CB7F589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7" name="Picture 20">
          <a:extLst>
            <a:ext uri="{FF2B5EF4-FFF2-40B4-BE49-F238E27FC236}">
              <a16:creationId xmlns:a16="http://schemas.microsoft.com/office/drawing/2014/main" id="{669A2D98-4EE9-41CE-A6C7-C6C39F1A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8" name="Picture 20">
          <a:extLst>
            <a:ext uri="{FF2B5EF4-FFF2-40B4-BE49-F238E27FC236}">
              <a16:creationId xmlns:a16="http://schemas.microsoft.com/office/drawing/2014/main" id="{E3FB430C-A858-403A-94A0-282CB8C1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29" name="Picture 20">
          <a:extLst>
            <a:ext uri="{FF2B5EF4-FFF2-40B4-BE49-F238E27FC236}">
              <a16:creationId xmlns:a16="http://schemas.microsoft.com/office/drawing/2014/main" id="{1E2EB6E9-3147-40F0-8E0F-76C269B5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0" name="Picture 20">
          <a:extLst>
            <a:ext uri="{FF2B5EF4-FFF2-40B4-BE49-F238E27FC236}">
              <a16:creationId xmlns:a16="http://schemas.microsoft.com/office/drawing/2014/main" id="{80BEE950-D751-49E2-8129-90F34CA7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1" name="Picture 20">
          <a:extLst>
            <a:ext uri="{FF2B5EF4-FFF2-40B4-BE49-F238E27FC236}">
              <a16:creationId xmlns:a16="http://schemas.microsoft.com/office/drawing/2014/main" id="{6130F81E-F1F9-4453-BB49-12EF6E5F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2" name="Picture 20">
          <a:extLst>
            <a:ext uri="{FF2B5EF4-FFF2-40B4-BE49-F238E27FC236}">
              <a16:creationId xmlns:a16="http://schemas.microsoft.com/office/drawing/2014/main" id="{15D975D1-A8E9-4CBA-8016-E58CB680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3" name="Picture 20">
          <a:extLst>
            <a:ext uri="{FF2B5EF4-FFF2-40B4-BE49-F238E27FC236}">
              <a16:creationId xmlns:a16="http://schemas.microsoft.com/office/drawing/2014/main" id="{775DFE59-09DF-4B1E-BE03-8516D30D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4" name="Picture 20">
          <a:extLst>
            <a:ext uri="{FF2B5EF4-FFF2-40B4-BE49-F238E27FC236}">
              <a16:creationId xmlns:a16="http://schemas.microsoft.com/office/drawing/2014/main" id="{76AB1D5C-FF15-42C0-AC3C-E8F123AB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5" name="Picture 20">
          <a:extLst>
            <a:ext uri="{FF2B5EF4-FFF2-40B4-BE49-F238E27FC236}">
              <a16:creationId xmlns:a16="http://schemas.microsoft.com/office/drawing/2014/main" id="{B2176A55-4332-45A1-A49B-1AC8A0E3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6" name="Picture 20">
          <a:extLst>
            <a:ext uri="{FF2B5EF4-FFF2-40B4-BE49-F238E27FC236}">
              <a16:creationId xmlns:a16="http://schemas.microsoft.com/office/drawing/2014/main" id="{4B5E3AEC-4928-4308-A2A4-99E0AB47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7" name="Picture 20">
          <a:extLst>
            <a:ext uri="{FF2B5EF4-FFF2-40B4-BE49-F238E27FC236}">
              <a16:creationId xmlns:a16="http://schemas.microsoft.com/office/drawing/2014/main" id="{D39A321B-9ACD-4F75-8BE2-2FFA1AD03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8" name="Picture 20">
          <a:extLst>
            <a:ext uri="{FF2B5EF4-FFF2-40B4-BE49-F238E27FC236}">
              <a16:creationId xmlns:a16="http://schemas.microsoft.com/office/drawing/2014/main" id="{1619AEA5-3548-48F4-B918-B219DB02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39" name="Picture 20">
          <a:extLst>
            <a:ext uri="{FF2B5EF4-FFF2-40B4-BE49-F238E27FC236}">
              <a16:creationId xmlns:a16="http://schemas.microsoft.com/office/drawing/2014/main" id="{E4DDA333-AD5B-4C4D-8A64-61F43B2B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40" name="Picture 20">
          <a:extLst>
            <a:ext uri="{FF2B5EF4-FFF2-40B4-BE49-F238E27FC236}">
              <a16:creationId xmlns:a16="http://schemas.microsoft.com/office/drawing/2014/main" id="{F4672E86-833A-45CE-A375-24FEF509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41" name="Picture 20">
          <a:extLst>
            <a:ext uri="{FF2B5EF4-FFF2-40B4-BE49-F238E27FC236}">
              <a16:creationId xmlns:a16="http://schemas.microsoft.com/office/drawing/2014/main" id="{16A15BD1-D40C-4685-96E6-E8AA1B9E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42" name="Picture 20">
          <a:extLst>
            <a:ext uri="{FF2B5EF4-FFF2-40B4-BE49-F238E27FC236}">
              <a16:creationId xmlns:a16="http://schemas.microsoft.com/office/drawing/2014/main" id="{AB8261AA-00C4-4614-B50E-927FF401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43" name="Picture 20">
          <a:extLst>
            <a:ext uri="{FF2B5EF4-FFF2-40B4-BE49-F238E27FC236}">
              <a16:creationId xmlns:a16="http://schemas.microsoft.com/office/drawing/2014/main" id="{CBF3130C-9A2F-4722-9BF3-016DA236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44" name="Picture 20">
          <a:extLst>
            <a:ext uri="{FF2B5EF4-FFF2-40B4-BE49-F238E27FC236}">
              <a16:creationId xmlns:a16="http://schemas.microsoft.com/office/drawing/2014/main" id="{530D4E3D-8B19-4B30-8E14-2B8C4EFE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45" name="Picture 20">
          <a:extLst>
            <a:ext uri="{FF2B5EF4-FFF2-40B4-BE49-F238E27FC236}">
              <a16:creationId xmlns:a16="http://schemas.microsoft.com/office/drawing/2014/main" id="{23C043C2-7302-40EE-B54D-7D50BFED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46" name="Picture 20">
          <a:extLst>
            <a:ext uri="{FF2B5EF4-FFF2-40B4-BE49-F238E27FC236}">
              <a16:creationId xmlns:a16="http://schemas.microsoft.com/office/drawing/2014/main" id="{8F6BE8E9-AB9A-4808-8F4A-C0749890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47" name="Picture 20">
          <a:extLst>
            <a:ext uri="{FF2B5EF4-FFF2-40B4-BE49-F238E27FC236}">
              <a16:creationId xmlns:a16="http://schemas.microsoft.com/office/drawing/2014/main" id="{47628541-7953-47DC-BFDA-B7AE9D97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48" name="Picture 20">
          <a:extLst>
            <a:ext uri="{FF2B5EF4-FFF2-40B4-BE49-F238E27FC236}">
              <a16:creationId xmlns:a16="http://schemas.microsoft.com/office/drawing/2014/main" id="{613DE3E9-2D01-4DEE-A25E-021AB1D4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49" name="Picture 20">
          <a:extLst>
            <a:ext uri="{FF2B5EF4-FFF2-40B4-BE49-F238E27FC236}">
              <a16:creationId xmlns:a16="http://schemas.microsoft.com/office/drawing/2014/main" id="{FEC2FF03-CD4C-46B5-93F6-486D73C8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0" name="Picture 20">
          <a:extLst>
            <a:ext uri="{FF2B5EF4-FFF2-40B4-BE49-F238E27FC236}">
              <a16:creationId xmlns:a16="http://schemas.microsoft.com/office/drawing/2014/main" id="{A43201B2-DD8B-4367-8D5C-8F1B9BD7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1" name="Picture 20">
          <a:extLst>
            <a:ext uri="{FF2B5EF4-FFF2-40B4-BE49-F238E27FC236}">
              <a16:creationId xmlns:a16="http://schemas.microsoft.com/office/drawing/2014/main" id="{15A265F0-2A51-46B7-9B48-DF340D89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2" name="Picture 20">
          <a:extLst>
            <a:ext uri="{FF2B5EF4-FFF2-40B4-BE49-F238E27FC236}">
              <a16:creationId xmlns:a16="http://schemas.microsoft.com/office/drawing/2014/main" id="{F769822E-ED46-45EF-969D-9198080C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3" name="Picture 20">
          <a:extLst>
            <a:ext uri="{FF2B5EF4-FFF2-40B4-BE49-F238E27FC236}">
              <a16:creationId xmlns:a16="http://schemas.microsoft.com/office/drawing/2014/main" id="{CCE67FDB-162B-40A6-8754-A6447552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4" name="Picture 20">
          <a:extLst>
            <a:ext uri="{FF2B5EF4-FFF2-40B4-BE49-F238E27FC236}">
              <a16:creationId xmlns:a16="http://schemas.microsoft.com/office/drawing/2014/main" id="{8CF8D196-05E6-4AE8-8B59-654C3266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5" name="Picture 20">
          <a:extLst>
            <a:ext uri="{FF2B5EF4-FFF2-40B4-BE49-F238E27FC236}">
              <a16:creationId xmlns:a16="http://schemas.microsoft.com/office/drawing/2014/main" id="{30AF92C0-645F-493D-A793-3F6000F1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6" name="Picture 20">
          <a:extLst>
            <a:ext uri="{FF2B5EF4-FFF2-40B4-BE49-F238E27FC236}">
              <a16:creationId xmlns:a16="http://schemas.microsoft.com/office/drawing/2014/main" id="{C914408F-345A-43DB-A4C3-C7047C12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7" name="Picture 20">
          <a:extLst>
            <a:ext uri="{FF2B5EF4-FFF2-40B4-BE49-F238E27FC236}">
              <a16:creationId xmlns:a16="http://schemas.microsoft.com/office/drawing/2014/main" id="{19465A63-0D2F-409D-A457-22860415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8" name="Picture 20">
          <a:extLst>
            <a:ext uri="{FF2B5EF4-FFF2-40B4-BE49-F238E27FC236}">
              <a16:creationId xmlns:a16="http://schemas.microsoft.com/office/drawing/2014/main" id="{B927604C-4583-4787-9C4E-D92557BC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59" name="Picture 20">
          <a:extLst>
            <a:ext uri="{FF2B5EF4-FFF2-40B4-BE49-F238E27FC236}">
              <a16:creationId xmlns:a16="http://schemas.microsoft.com/office/drawing/2014/main" id="{CB1B2631-50E8-4B03-B40C-2AD8FA3B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60" name="Picture 20">
          <a:extLst>
            <a:ext uri="{FF2B5EF4-FFF2-40B4-BE49-F238E27FC236}">
              <a16:creationId xmlns:a16="http://schemas.microsoft.com/office/drawing/2014/main" id="{831081DD-4519-4F8F-80FF-38489D91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61" name="Picture 20">
          <a:extLst>
            <a:ext uri="{FF2B5EF4-FFF2-40B4-BE49-F238E27FC236}">
              <a16:creationId xmlns:a16="http://schemas.microsoft.com/office/drawing/2014/main" id="{FFBDD97A-4CDD-420F-BD53-36569D16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62" name="Picture 20">
          <a:extLst>
            <a:ext uri="{FF2B5EF4-FFF2-40B4-BE49-F238E27FC236}">
              <a16:creationId xmlns:a16="http://schemas.microsoft.com/office/drawing/2014/main" id="{FCF44E12-102A-47D8-85C9-D09E1CE8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63" name="Picture 20">
          <a:extLst>
            <a:ext uri="{FF2B5EF4-FFF2-40B4-BE49-F238E27FC236}">
              <a16:creationId xmlns:a16="http://schemas.microsoft.com/office/drawing/2014/main" id="{8FF3AB13-908E-42B0-BBEC-9BF22870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64" name="Picture 20">
          <a:extLst>
            <a:ext uri="{FF2B5EF4-FFF2-40B4-BE49-F238E27FC236}">
              <a16:creationId xmlns:a16="http://schemas.microsoft.com/office/drawing/2014/main" id="{709C85B6-5393-4C5D-8E8D-6E761BAA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65" name="Picture 20">
          <a:extLst>
            <a:ext uri="{FF2B5EF4-FFF2-40B4-BE49-F238E27FC236}">
              <a16:creationId xmlns:a16="http://schemas.microsoft.com/office/drawing/2014/main" id="{102C3A6F-1FE9-478F-8597-2DD04523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66" name="Picture 20">
          <a:extLst>
            <a:ext uri="{FF2B5EF4-FFF2-40B4-BE49-F238E27FC236}">
              <a16:creationId xmlns:a16="http://schemas.microsoft.com/office/drawing/2014/main" id="{3817BD18-0A0A-4D5D-BB46-84F33448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67" name="Picture 20">
          <a:extLst>
            <a:ext uri="{FF2B5EF4-FFF2-40B4-BE49-F238E27FC236}">
              <a16:creationId xmlns:a16="http://schemas.microsoft.com/office/drawing/2014/main" id="{3E81086E-AD9E-44F5-BF72-117C60CA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68" name="Picture 20">
          <a:extLst>
            <a:ext uri="{FF2B5EF4-FFF2-40B4-BE49-F238E27FC236}">
              <a16:creationId xmlns:a16="http://schemas.microsoft.com/office/drawing/2014/main" id="{DF6E3BB1-8C3C-4BA6-A03B-516B4527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69" name="Picture 20">
          <a:extLst>
            <a:ext uri="{FF2B5EF4-FFF2-40B4-BE49-F238E27FC236}">
              <a16:creationId xmlns:a16="http://schemas.microsoft.com/office/drawing/2014/main" id="{6DE58720-42F9-41B5-8252-07820F8F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0" name="Picture 20">
          <a:extLst>
            <a:ext uri="{FF2B5EF4-FFF2-40B4-BE49-F238E27FC236}">
              <a16:creationId xmlns:a16="http://schemas.microsoft.com/office/drawing/2014/main" id="{47B85F65-44AC-4C9B-9D09-C3EABD62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1" name="Picture 20">
          <a:extLst>
            <a:ext uri="{FF2B5EF4-FFF2-40B4-BE49-F238E27FC236}">
              <a16:creationId xmlns:a16="http://schemas.microsoft.com/office/drawing/2014/main" id="{B7002A29-4E1A-4757-9B4F-B13707F1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2" name="Picture 20">
          <a:extLst>
            <a:ext uri="{FF2B5EF4-FFF2-40B4-BE49-F238E27FC236}">
              <a16:creationId xmlns:a16="http://schemas.microsoft.com/office/drawing/2014/main" id="{3C2077E4-8BBE-48C7-8431-794A76E4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3" name="Picture 20">
          <a:extLst>
            <a:ext uri="{FF2B5EF4-FFF2-40B4-BE49-F238E27FC236}">
              <a16:creationId xmlns:a16="http://schemas.microsoft.com/office/drawing/2014/main" id="{7CE36AEC-2103-41B7-B30F-86E38505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4" name="Picture 20">
          <a:extLst>
            <a:ext uri="{FF2B5EF4-FFF2-40B4-BE49-F238E27FC236}">
              <a16:creationId xmlns:a16="http://schemas.microsoft.com/office/drawing/2014/main" id="{A3462468-85DD-4697-9FE6-6320721C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5" name="Picture 20">
          <a:extLst>
            <a:ext uri="{FF2B5EF4-FFF2-40B4-BE49-F238E27FC236}">
              <a16:creationId xmlns:a16="http://schemas.microsoft.com/office/drawing/2014/main" id="{56CE3DCE-814B-4CDB-934A-74BECBEB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6" name="Picture 20">
          <a:extLst>
            <a:ext uri="{FF2B5EF4-FFF2-40B4-BE49-F238E27FC236}">
              <a16:creationId xmlns:a16="http://schemas.microsoft.com/office/drawing/2014/main" id="{157D2936-6CCD-4CE8-AD7C-04B0EE83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7" name="Picture 20">
          <a:extLst>
            <a:ext uri="{FF2B5EF4-FFF2-40B4-BE49-F238E27FC236}">
              <a16:creationId xmlns:a16="http://schemas.microsoft.com/office/drawing/2014/main" id="{EBABF79E-03EC-48C3-92D3-03FE7DE5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8" name="Picture 20">
          <a:extLst>
            <a:ext uri="{FF2B5EF4-FFF2-40B4-BE49-F238E27FC236}">
              <a16:creationId xmlns:a16="http://schemas.microsoft.com/office/drawing/2014/main" id="{5417B32D-E83B-453B-BF71-6546B639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79" name="Picture 20">
          <a:extLst>
            <a:ext uri="{FF2B5EF4-FFF2-40B4-BE49-F238E27FC236}">
              <a16:creationId xmlns:a16="http://schemas.microsoft.com/office/drawing/2014/main" id="{69303154-65C2-43CA-8AC1-4CBE7062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0" name="Picture 20">
          <a:extLst>
            <a:ext uri="{FF2B5EF4-FFF2-40B4-BE49-F238E27FC236}">
              <a16:creationId xmlns:a16="http://schemas.microsoft.com/office/drawing/2014/main" id="{FC94F971-C173-4841-8281-0DDC8309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1" name="Picture 20">
          <a:extLst>
            <a:ext uri="{FF2B5EF4-FFF2-40B4-BE49-F238E27FC236}">
              <a16:creationId xmlns:a16="http://schemas.microsoft.com/office/drawing/2014/main" id="{61C98432-99F3-4966-8659-DA06047D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2" name="Picture 20">
          <a:extLst>
            <a:ext uri="{FF2B5EF4-FFF2-40B4-BE49-F238E27FC236}">
              <a16:creationId xmlns:a16="http://schemas.microsoft.com/office/drawing/2014/main" id="{931664D5-52F3-446A-AC58-D8AC1B20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3" name="Picture 20">
          <a:extLst>
            <a:ext uri="{FF2B5EF4-FFF2-40B4-BE49-F238E27FC236}">
              <a16:creationId xmlns:a16="http://schemas.microsoft.com/office/drawing/2014/main" id="{16DE29B5-CE5C-4DFF-9225-0DB9F4B8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4" name="Picture 20">
          <a:extLst>
            <a:ext uri="{FF2B5EF4-FFF2-40B4-BE49-F238E27FC236}">
              <a16:creationId xmlns:a16="http://schemas.microsoft.com/office/drawing/2014/main" id="{F0CFABD7-6649-41BA-84C5-86415A49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5" name="Picture 20">
          <a:extLst>
            <a:ext uri="{FF2B5EF4-FFF2-40B4-BE49-F238E27FC236}">
              <a16:creationId xmlns:a16="http://schemas.microsoft.com/office/drawing/2014/main" id="{B282C67E-7719-4C98-9B05-BA83C045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6" name="Picture 20">
          <a:extLst>
            <a:ext uri="{FF2B5EF4-FFF2-40B4-BE49-F238E27FC236}">
              <a16:creationId xmlns:a16="http://schemas.microsoft.com/office/drawing/2014/main" id="{41EC9679-B140-4C3F-AF8F-512F8D60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7" name="Picture 20">
          <a:extLst>
            <a:ext uri="{FF2B5EF4-FFF2-40B4-BE49-F238E27FC236}">
              <a16:creationId xmlns:a16="http://schemas.microsoft.com/office/drawing/2014/main" id="{383B6A92-2EAB-47DE-946F-0E65A37C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8" name="Picture 20">
          <a:extLst>
            <a:ext uri="{FF2B5EF4-FFF2-40B4-BE49-F238E27FC236}">
              <a16:creationId xmlns:a16="http://schemas.microsoft.com/office/drawing/2014/main" id="{47099861-1EAC-4B7B-8DFA-5B35EE0E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89" name="Picture 20">
          <a:extLst>
            <a:ext uri="{FF2B5EF4-FFF2-40B4-BE49-F238E27FC236}">
              <a16:creationId xmlns:a16="http://schemas.microsoft.com/office/drawing/2014/main" id="{71854795-84E3-46AB-BD47-87DD33E8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890" name="Picture 20">
          <a:extLst>
            <a:ext uri="{FF2B5EF4-FFF2-40B4-BE49-F238E27FC236}">
              <a16:creationId xmlns:a16="http://schemas.microsoft.com/office/drawing/2014/main" id="{81DC8666-114A-4217-B5ED-4C90B6BE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91" name="Picture 20">
          <a:extLst>
            <a:ext uri="{FF2B5EF4-FFF2-40B4-BE49-F238E27FC236}">
              <a16:creationId xmlns:a16="http://schemas.microsoft.com/office/drawing/2014/main" id="{33929E9B-F60A-4A23-9830-50DFFD46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92" name="Picture 20">
          <a:extLst>
            <a:ext uri="{FF2B5EF4-FFF2-40B4-BE49-F238E27FC236}">
              <a16:creationId xmlns:a16="http://schemas.microsoft.com/office/drawing/2014/main" id="{DBA0DB24-F346-495C-AF6F-2D9B4757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893" name="Picture 20">
          <a:extLst>
            <a:ext uri="{FF2B5EF4-FFF2-40B4-BE49-F238E27FC236}">
              <a16:creationId xmlns:a16="http://schemas.microsoft.com/office/drawing/2014/main" id="{8AA3C082-EBD5-4CC2-B0F5-31EDF648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894" name="Picture 20">
          <a:extLst>
            <a:ext uri="{FF2B5EF4-FFF2-40B4-BE49-F238E27FC236}">
              <a16:creationId xmlns:a16="http://schemas.microsoft.com/office/drawing/2014/main" id="{16EBD822-BDA9-4BDE-A3E2-79040A1F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895" name="Picture 20">
          <a:extLst>
            <a:ext uri="{FF2B5EF4-FFF2-40B4-BE49-F238E27FC236}">
              <a16:creationId xmlns:a16="http://schemas.microsoft.com/office/drawing/2014/main" id="{6C98F4CC-894D-41CE-ABA5-BAAF3DFC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896" name="Picture 20">
          <a:extLst>
            <a:ext uri="{FF2B5EF4-FFF2-40B4-BE49-F238E27FC236}">
              <a16:creationId xmlns:a16="http://schemas.microsoft.com/office/drawing/2014/main" id="{8B31FFC8-57B8-4FE4-B4B1-3A979640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897" name="Picture 20">
          <a:extLst>
            <a:ext uri="{FF2B5EF4-FFF2-40B4-BE49-F238E27FC236}">
              <a16:creationId xmlns:a16="http://schemas.microsoft.com/office/drawing/2014/main" id="{9AD88554-CA38-40F8-8C5C-40F26695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898" name="Picture 20">
          <a:extLst>
            <a:ext uri="{FF2B5EF4-FFF2-40B4-BE49-F238E27FC236}">
              <a16:creationId xmlns:a16="http://schemas.microsoft.com/office/drawing/2014/main" id="{AB0BFFD8-AFC9-42D1-8ADE-672995F4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899" name="Picture 20">
          <a:extLst>
            <a:ext uri="{FF2B5EF4-FFF2-40B4-BE49-F238E27FC236}">
              <a16:creationId xmlns:a16="http://schemas.microsoft.com/office/drawing/2014/main" id="{5363209B-E730-4EDD-BF6D-5FD5CED6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0" name="Picture 20">
          <a:extLst>
            <a:ext uri="{FF2B5EF4-FFF2-40B4-BE49-F238E27FC236}">
              <a16:creationId xmlns:a16="http://schemas.microsoft.com/office/drawing/2014/main" id="{21540EBD-FFFB-4764-97BC-E36680DC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1" name="Picture 20">
          <a:extLst>
            <a:ext uri="{FF2B5EF4-FFF2-40B4-BE49-F238E27FC236}">
              <a16:creationId xmlns:a16="http://schemas.microsoft.com/office/drawing/2014/main" id="{8E2A1129-7441-4676-A2AB-E75F9395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2" name="Picture 20">
          <a:extLst>
            <a:ext uri="{FF2B5EF4-FFF2-40B4-BE49-F238E27FC236}">
              <a16:creationId xmlns:a16="http://schemas.microsoft.com/office/drawing/2014/main" id="{72E78E1A-1D3C-4D94-A88E-682BFECD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3" name="Picture 20">
          <a:extLst>
            <a:ext uri="{FF2B5EF4-FFF2-40B4-BE49-F238E27FC236}">
              <a16:creationId xmlns:a16="http://schemas.microsoft.com/office/drawing/2014/main" id="{AA4780CA-E3F0-4806-876B-68C77261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4" name="Picture 20">
          <a:extLst>
            <a:ext uri="{FF2B5EF4-FFF2-40B4-BE49-F238E27FC236}">
              <a16:creationId xmlns:a16="http://schemas.microsoft.com/office/drawing/2014/main" id="{9BB79B2F-4529-46C9-8360-978D611A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5" name="Picture 20">
          <a:extLst>
            <a:ext uri="{FF2B5EF4-FFF2-40B4-BE49-F238E27FC236}">
              <a16:creationId xmlns:a16="http://schemas.microsoft.com/office/drawing/2014/main" id="{6E7CC445-30B7-4D8A-A8AC-0FFDE497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6" name="Picture 20">
          <a:extLst>
            <a:ext uri="{FF2B5EF4-FFF2-40B4-BE49-F238E27FC236}">
              <a16:creationId xmlns:a16="http://schemas.microsoft.com/office/drawing/2014/main" id="{A590C82B-4DED-40FF-9CAC-EE3FD735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7" name="Picture 20">
          <a:extLst>
            <a:ext uri="{FF2B5EF4-FFF2-40B4-BE49-F238E27FC236}">
              <a16:creationId xmlns:a16="http://schemas.microsoft.com/office/drawing/2014/main" id="{ADC16DC3-6DBC-4734-B871-906B778A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8" name="Picture 20">
          <a:extLst>
            <a:ext uri="{FF2B5EF4-FFF2-40B4-BE49-F238E27FC236}">
              <a16:creationId xmlns:a16="http://schemas.microsoft.com/office/drawing/2014/main" id="{8EC91E2E-9B6F-4B44-A333-D9E052FA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09" name="Picture 20">
          <a:extLst>
            <a:ext uri="{FF2B5EF4-FFF2-40B4-BE49-F238E27FC236}">
              <a16:creationId xmlns:a16="http://schemas.microsoft.com/office/drawing/2014/main" id="{0213108E-F646-45AF-BF8B-4D30E532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10" name="Picture 20">
          <a:extLst>
            <a:ext uri="{FF2B5EF4-FFF2-40B4-BE49-F238E27FC236}">
              <a16:creationId xmlns:a16="http://schemas.microsoft.com/office/drawing/2014/main" id="{A24CA49B-8DEA-4887-8AAF-42DDC31A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11" name="Picture 20">
          <a:extLst>
            <a:ext uri="{FF2B5EF4-FFF2-40B4-BE49-F238E27FC236}">
              <a16:creationId xmlns:a16="http://schemas.microsoft.com/office/drawing/2014/main" id="{8D059DB6-9EB9-4B49-9CDF-A67ED425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12" name="Picture 20">
          <a:extLst>
            <a:ext uri="{FF2B5EF4-FFF2-40B4-BE49-F238E27FC236}">
              <a16:creationId xmlns:a16="http://schemas.microsoft.com/office/drawing/2014/main" id="{8D13FFE5-3114-4D52-9152-878790A1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13" name="Picture 20">
          <a:extLst>
            <a:ext uri="{FF2B5EF4-FFF2-40B4-BE49-F238E27FC236}">
              <a16:creationId xmlns:a16="http://schemas.microsoft.com/office/drawing/2014/main" id="{BC9F7CAD-0647-483A-BF8D-AF37A7BC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14" name="Picture 20">
          <a:extLst>
            <a:ext uri="{FF2B5EF4-FFF2-40B4-BE49-F238E27FC236}">
              <a16:creationId xmlns:a16="http://schemas.microsoft.com/office/drawing/2014/main" id="{071EA1B6-2894-4189-A875-A1610C5D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15" name="Picture 20">
          <a:extLst>
            <a:ext uri="{FF2B5EF4-FFF2-40B4-BE49-F238E27FC236}">
              <a16:creationId xmlns:a16="http://schemas.microsoft.com/office/drawing/2014/main" id="{20A73778-9DBE-415C-AB0E-283E9731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16" name="Picture 20">
          <a:extLst>
            <a:ext uri="{FF2B5EF4-FFF2-40B4-BE49-F238E27FC236}">
              <a16:creationId xmlns:a16="http://schemas.microsoft.com/office/drawing/2014/main" id="{45F0A43E-2A65-4044-B1EB-89A05127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17" name="Picture 20">
          <a:extLst>
            <a:ext uri="{FF2B5EF4-FFF2-40B4-BE49-F238E27FC236}">
              <a16:creationId xmlns:a16="http://schemas.microsoft.com/office/drawing/2014/main" id="{1F206D47-5A8A-4DFE-AACE-664ADB55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18" name="Picture 20">
          <a:extLst>
            <a:ext uri="{FF2B5EF4-FFF2-40B4-BE49-F238E27FC236}">
              <a16:creationId xmlns:a16="http://schemas.microsoft.com/office/drawing/2014/main" id="{8AB9D3DA-E009-4CF1-BA95-ACABFFA9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19" name="Picture 20">
          <a:extLst>
            <a:ext uri="{FF2B5EF4-FFF2-40B4-BE49-F238E27FC236}">
              <a16:creationId xmlns:a16="http://schemas.microsoft.com/office/drawing/2014/main" id="{9D5992B6-B0A8-4CEF-AFF1-18463A0F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0" name="Picture 20">
          <a:extLst>
            <a:ext uri="{FF2B5EF4-FFF2-40B4-BE49-F238E27FC236}">
              <a16:creationId xmlns:a16="http://schemas.microsoft.com/office/drawing/2014/main" id="{CB1F6FC6-241B-4334-987C-B01705BC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1" name="Picture 20">
          <a:extLst>
            <a:ext uri="{FF2B5EF4-FFF2-40B4-BE49-F238E27FC236}">
              <a16:creationId xmlns:a16="http://schemas.microsoft.com/office/drawing/2014/main" id="{2B9DE192-A8FC-489A-996C-E848C7B6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2" name="Picture 20">
          <a:extLst>
            <a:ext uri="{FF2B5EF4-FFF2-40B4-BE49-F238E27FC236}">
              <a16:creationId xmlns:a16="http://schemas.microsoft.com/office/drawing/2014/main" id="{4BD2F484-E9BA-4794-A027-A90F3857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3" name="Picture 20">
          <a:extLst>
            <a:ext uri="{FF2B5EF4-FFF2-40B4-BE49-F238E27FC236}">
              <a16:creationId xmlns:a16="http://schemas.microsoft.com/office/drawing/2014/main" id="{566F7872-F2FE-4649-B5E2-2DAC95D5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4" name="Picture 20">
          <a:extLst>
            <a:ext uri="{FF2B5EF4-FFF2-40B4-BE49-F238E27FC236}">
              <a16:creationId xmlns:a16="http://schemas.microsoft.com/office/drawing/2014/main" id="{3B47B085-2710-4E52-981F-69A8BD3F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5" name="Picture 20">
          <a:extLst>
            <a:ext uri="{FF2B5EF4-FFF2-40B4-BE49-F238E27FC236}">
              <a16:creationId xmlns:a16="http://schemas.microsoft.com/office/drawing/2014/main" id="{3A880068-A339-46B3-95F2-FF74EB8B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6" name="Picture 20">
          <a:extLst>
            <a:ext uri="{FF2B5EF4-FFF2-40B4-BE49-F238E27FC236}">
              <a16:creationId xmlns:a16="http://schemas.microsoft.com/office/drawing/2014/main" id="{EC42DE60-6770-48F8-9DDB-2C346531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7" name="Picture 20">
          <a:extLst>
            <a:ext uri="{FF2B5EF4-FFF2-40B4-BE49-F238E27FC236}">
              <a16:creationId xmlns:a16="http://schemas.microsoft.com/office/drawing/2014/main" id="{A5739014-69E8-43BE-9C10-852DADE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8" name="Picture 20">
          <a:extLst>
            <a:ext uri="{FF2B5EF4-FFF2-40B4-BE49-F238E27FC236}">
              <a16:creationId xmlns:a16="http://schemas.microsoft.com/office/drawing/2014/main" id="{8C1A8BB1-CD77-4929-8DF3-7D4C5C5F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29" name="Picture 20">
          <a:extLst>
            <a:ext uri="{FF2B5EF4-FFF2-40B4-BE49-F238E27FC236}">
              <a16:creationId xmlns:a16="http://schemas.microsoft.com/office/drawing/2014/main" id="{CD637B56-E064-4ED6-BE1E-7A50C252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30" name="Picture 20">
          <a:extLst>
            <a:ext uri="{FF2B5EF4-FFF2-40B4-BE49-F238E27FC236}">
              <a16:creationId xmlns:a16="http://schemas.microsoft.com/office/drawing/2014/main" id="{81F281BE-D24F-4600-9671-AAD1BDD6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31" name="Picture 20">
          <a:extLst>
            <a:ext uri="{FF2B5EF4-FFF2-40B4-BE49-F238E27FC236}">
              <a16:creationId xmlns:a16="http://schemas.microsoft.com/office/drawing/2014/main" id="{6BAAE08A-7F2A-47C4-9542-317272432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32" name="Picture 20">
          <a:extLst>
            <a:ext uri="{FF2B5EF4-FFF2-40B4-BE49-F238E27FC236}">
              <a16:creationId xmlns:a16="http://schemas.microsoft.com/office/drawing/2014/main" id="{CD23D83D-6884-425B-A6FE-007AA350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33" name="Picture 20">
          <a:extLst>
            <a:ext uri="{FF2B5EF4-FFF2-40B4-BE49-F238E27FC236}">
              <a16:creationId xmlns:a16="http://schemas.microsoft.com/office/drawing/2014/main" id="{128C669E-0AA4-439A-90F6-12AA4D5C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34" name="Picture 20">
          <a:extLst>
            <a:ext uri="{FF2B5EF4-FFF2-40B4-BE49-F238E27FC236}">
              <a16:creationId xmlns:a16="http://schemas.microsoft.com/office/drawing/2014/main" id="{E7A482F6-8DA8-4DF2-B6E7-47E42E42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35" name="Picture 20">
          <a:extLst>
            <a:ext uri="{FF2B5EF4-FFF2-40B4-BE49-F238E27FC236}">
              <a16:creationId xmlns:a16="http://schemas.microsoft.com/office/drawing/2014/main" id="{F32D5C7D-54B9-4FCF-B631-7B5D633C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936" name="Picture 20">
          <a:extLst>
            <a:ext uri="{FF2B5EF4-FFF2-40B4-BE49-F238E27FC236}">
              <a16:creationId xmlns:a16="http://schemas.microsoft.com/office/drawing/2014/main" id="{1FFC613D-940A-42DA-9E6A-C904C579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37" name="Picture 20">
          <a:extLst>
            <a:ext uri="{FF2B5EF4-FFF2-40B4-BE49-F238E27FC236}">
              <a16:creationId xmlns:a16="http://schemas.microsoft.com/office/drawing/2014/main" id="{5A0ED378-7E8A-4DC8-B126-37538BFD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38" name="Picture 20">
          <a:extLst>
            <a:ext uri="{FF2B5EF4-FFF2-40B4-BE49-F238E27FC236}">
              <a16:creationId xmlns:a16="http://schemas.microsoft.com/office/drawing/2014/main" id="{F0514D49-BA7D-4B78-9CC0-B299AC73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39" name="Picture 20">
          <a:extLst>
            <a:ext uri="{FF2B5EF4-FFF2-40B4-BE49-F238E27FC236}">
              <a16:creationId xmlns:a16="http://schemas.microsoft.com/office/drawing/2014/main" id="{F218C5A8-A3EE-41BA-A372-6A6A729F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0" name="Picture 20">
          <a:extLst>
            <a:ext uri="{FF2B5EF4-FFF2-40B4-BE49-F238E27FC236}">
              <a16:creationId xmlns:a16="http://schemas.microsoft.com/office/drawing/2014/main" id="{DBAD3B2E-0A1A-4C4E-AC51-96E3C210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1" name="Picture 20">
          <a:extLst>
            <a:ext uri="{FF2B5EF4-FFF2-40B4-BE49-F238E27FC236}">
              <a16:creationId xmlns:a16="http://schemas.microsoft.com/office/drawing/2014/main" id="{968B5407-E491-4538-B8AF-FFC92321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2" name="Picture 20">
          <a:extLst>
            <a:ext uri="{FF2B5EF4-FFF2-40B4-BE49-F238E27FC236}">
              <a16:creationId xmlns:a16="http://schemas.microsoft.com/office/drawing/2014/main" id="{19BF8754-BED6-467D-B945-F1F43BED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3" name="Picture 20">
          <a:extLst>
            <a:ext uri="{FF2B5EF4-FFF2-40B4-BE49-F238E27FC236}">
              <a16:creationId xmlns:a16="http://schemas.microsoft.com/office/drawing/2014/main" id="{423F285F-E114-44B2-8330-F683F543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4" name="Picture 20">
          <a:extLst>
            <a:ext uri="{FF2B5EF4-FFF2-40B4-BE49-F238E27FC236}">
              <a16:creationId xmlns:a16="http://schemas.microsoft.com/office/drawing/2014/main" id="{AB420663-C9E6-4B1B-9077-FCAD9935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5" name="Picture 20">
          <a:extLst>
            <a:ext uri="{FF2B5EF4-FFF2-40B4-BE49-F238E27FC236}">
              <a16:creationId xmlns:a16="http://schemas.microsoft.com/office/drawing/2014/main" id="{E5530905-CCEF-438A-B916-734BB65B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6" name="Picture 20">
          <a:extLst>
            <a:ext uri="{FF2B5EF4-FFF2-40B4-BE49-F238E27FC236}">
              <a16:creationId xmlns:a16="http://schemas.microsoft.com/office/drawing/2014/main" id="{8846A2A8-CB20-499B-98C8-F72C67CB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7" name="Picture 20">
          <a:extLst>
            <a:ext uri="{FF2B5EF4-FFF2-40B4-BE49-F238E27FC236}">
              <a16:creationId xmlns:a16="http://schemas.microsoft.com/office/drawing/2014/main" id="{05D7AA29-0070-4A7C-84E1-46C076E3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8" name="Picture 20">
          <a:extLst>
            <a:ext uri="{FF2B5EF4-FFF2-40B4-BE49-F238E27FC236}">
              <a16:creationId xmlns:a16="http://schemas.microsoft.com/office/drawing/2014/main" id="{9C5CFF2B-A671-4814-BE4F-5D1CBC18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49" name="Picture 20">
          <a:extLst>
            <a:ext uri="{FF2B5EF4-FFF2-40B4-BE49-F238E27FC236}">
              <a16:creationId xmlns:a16="http://schemas.microsoft.com/office/drawing/2014/main" id="{AC25D7EC-4574-4243-96B9-401578A3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0" name="Picture 20">
          <a:extLst>
            <a:ext uri="{FF2B5EF4-FFF2-40B4-BE49-F238E27FC236}">
              <a16:creationId xmlns:a16="http://schemas.microsoft.com/office/drawing/2014/main" id="{753B7343-17AF-4AC4-A792-4BDA6010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1" name="Picture 20">
          <a:extLst>
            <a:ext uri="{FF2B5EF4-FFF2-40B4-BE49-F238E27FC236}">
              <a16:creationId xmlns:a16="http://schemas.microsoft.com/office/drawing/2014/main" id="{24CF383D-3465-4A45-8657-6CE38865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2" name="Picture 20">
          <a:extLst>
            <a:ext uri="{FF2B5EF4-FFF2-40B4-BE49-F238E27FC236}">
              <a16:creationId xmlns:a16="http://schemas.microsoft.com/office/drawing/2014/main" id="{6067880E-1948-42E6-84F7-29B7D110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3" name="Picture 20">
          <a:extLst>
            <a:ext uri="{FF2B5EF4-FFF2-40B4-BE49-F238E27FC236}">
              <a16:creationId xmlns:a16="http://schemas.microsoft.com/office/drawing/2014/main" id="{EDF9F792-9173-498C-B341-4AC897BF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4" name="Picture 20">
          <a:extLst>
            <a:ext uri="{FF2B5EF4-FFF2-40B4-BE49-F238E27FC236}">
              <a16:creationId xmlns:a16="http://schemas.microsoft.com/office/drawing/2014/main" id="{D1623C52-3F88-405C-B5C5-B3D30531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5" name="Picture 20">
          <a:extLst>
            <a:ext uri="{FF2B5EF4-FFF2-40B4-BE49-F238E27FC236}">
              <a16:creationId xmlns:a16="http://schemas.microsoft.com/office/drawing/2014/main" id="{6EEDC32E-6FE9-488D-89AC-D8B114D2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6" name="Picture 20">
          <a:extLst>
            <a:ext uri="{FF2B5EF4-FFF2-40B4-BE49-F238E27FC236}">
              <a16:creationId xmlns:a16="http://schemas.microsoft.com/office/drawing/2014/main" id="{CCF15CC7-720A-4587-A499-3738781E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7" name="Picture 20">
          <a:extLst>
            <a:ext uri="{FF2B5EF4-FFF2-40B4-BE49-F238E27FC236}">
              <a16:creationId xmlns:a16="http://schemas.microsoft.com/office/drawing/2014/main" id="{439DA09A-5D80-453B-9A52-03C2AEFB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58" name="Picture 20">
          <a:extLst>
            <a:ext uri="{FF2B5EF4-FFF2-40B4-BE49-F238E27FC236}">
              <a16:creationId xmlns:a16="http://schemas.microsoft.com/office/drawing/2014/main" id="{5CD4FB75-149C-44AC-9CBD-F98EF0BF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59" name="Picture 20">
          <a:extLst>
            <a:ext uri="{FF2B5EF4-FFF2-40B4-BE49-F238E27FC236}">
              <a16:creationId xmlns:a16="http://schemas.microsoft.com/office/drawing/2014/main" id="{CB745F72-E9AC-4B86-952A-823C162B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0" name="Picture 20">
          <a:extLst>
            <a:ext uri="{FF2B5EF4-FFF2-40B4-BE49-F238E27FC236}">
              <a16:creationId xmlns:a16="http://schemas.microsoft.com/office/drawing/2014/main" id="{37ECDFEC-4403-4B28-BD42-0A62A72C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1" name="Picture 20">
          <a:extLst>
            <a:ext uri="{FF2B5EF4-FFF2-40B4-BE49-F238E27FC236}">
              <a16:creationId xmlns:a16="http://schemas.microsoft.com/office/drawing/2014/main" id="{34B268CC-D9DB-4404-A2B8-47B1122B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2" name="Picture 20">
          <a:extLst>
            <a:ext uri="{FF2B5EF4-FFF2-40B4-BE49-F238E27FC236}">
              <a16:creationId xmlns:a16="http://schemas.microsoft.com/office/drawing/2014/main" id="{F64423F4-A3BF-4FEB-9D22-9DF6E45B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3" name="Picture 20">
          <a:extLst>
            <a:ext uri="{FF2B5EF4-FFF2-40B4-BE49-F238E27FC236}">
              <a16:creationId xmlns:a16="http://schemas.microsoft.com/office/drawing/2014/main" id="{F61AFFC8-8418-46EF-A9DA-DFE25737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4" name="Picture 20">
          <a:extLst>
            <a:ext uri="{FF2B5EF4-FFF2-40B4-BE49-F238E27FC236}">
              <a16:creationId xmlns:a16="http://schemas.microsoft.com/office/drawing/2014/main" id="{9A8CFA27-0A40-49B9-B2DB-4796CCCA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5" name="Picture 20">
          <a:extLst>
            <a:ext uri="{FF2B5EF4-FFF2-40B4-BE49-F238E27FC236}">
              <a16:creationId xmlns:a16="http://schemas.microsoft.com/office/drawing/2014/main" id="{3200791E-DECC-4557-8850-C950E0F7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6" name="Picture 20">
          <a:extLst>
            <a:ext uri="{FF2B5EF4-FFF2-40B4-BE49-F238E27FC236}">
              <a16:creationId xmlns:a16="http://schemas.microsoft.com/office/drawing/2014/main" id="{7DD32FFD-2F45-4FD7-AFE6-8CA226D5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7" name="Picture 20">
          <a:extLst>
            <a:ext uri="{FF2B5EF4-FFF2-40B4-BE49-F238E27FC236}">
              <a16:creationId xmlns:a16="http://schemas.microsoft.com/office/drawing/2014/main" id="{B2ACA8A2-C3F7-4E14-8D9F-EF161CBE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8" name="Picture 20">
          <a:extLst>
            <a:ext uri="{FF2B5EF4-FFF2-40B4-BE49-F238E27FC236}">
              <a16:creationId xmlns:a16="http://schemas.microsoft.com/office/drawing/2014/main" id="{D897DAB3-D1CC-4F20-A770-7C6D511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69" name="Picture 20">
          <a:extLst>
            <a:ext uri="{FF2B5EF4-FFF2-40B4-BE49-F238E27FC236}">
              <a16:creationId xmlns:a16="http://schemas.microsoft.com/office/drawing/2014/main" id="{A6AFED2E-5446-4A64-A037-2978E2E7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0" name="Picture 20">
          <a:extLst>
            <a:ext uri="{FF2B5EF4-FFF2-40B4-BE49-F238E27FC236}">
              <a16:creationId xmlns:a16="http://schemas.microsoft.com/office/drawing/2014/main" id="{BF342BCC-53F8-4FDE-8ADA-07C4FA14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1" name="Picture 20">
          <a:extLst>
            <a:ext uri="{FF2B5EF4-FFF2-40B4-BE49-F238E27FC236}">
              <a16:creationId xmlns:a16="http://schemas.microsoft.com/office/drawing/2014/main" id="{82F03C5F-30AF-4EF3-B111-EF266628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2" name="Picture 20">
          <a:extLst>
            <a:ext uri="{FF2B5EF4-FFF2-40B4-BE49-F238E27FC236}">
              <a16:creationId xmlns:a16="http://schemas.microsoft.com/office/drawing/2014/main" id="{19459CE6-B7C7-438B-BA9E-1AE48E2A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3" name="Picture 20">
          <a:extLst>
            <a:ext uri="{FF2B5EF4-FFF2-40B4-BE49-F238E27FC236}">
              <a16:creationId xmlns:a16="http://schemas.microsoft.com/office/drawing/2014/main" id="{919D50D9-420B-4AAE-8683-AF25EDC8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4" name="Picture 20">
          <a:extLst>
            <a:ext uri="{FF2B5EF4-FFF2-40B4-BE49-F238E27FC236}">
              <a16:creationId xmlns:a16="http://schemas.microsoft.com/office/drawing/2014/main" id="{7E5B6CF9-F2C9-45E3-9762-42C15685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5" name="Picture 20">
          <a:extLst>
            <a:ext uri="{FF2B5EF4-FFF2-40B4-BE49-F238E27FC236}">
              <a16:creationId xmlns:a16="http://schemas.microsoft.com/office/drawing/2014/main" id="{C2FE8B8F-B519-4694-8E8C-883CF192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6" name="Picture 20">
          <a:extLst>
            <a:ext uri="{FF2B5EF4-FFF2-40B4-BE49-F238E27FC236}">
              <a16:creationId xmlns:a16="http://schemas.microsoft.com/office/drawing/2014/main" id="{92FF5865-CA2A-4783-9F4D-E3C13C43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7" name="Picture 20">
          <a:extLst>
            <a:ext uri="{FF2B5EF4-FFF2-40B4-BE49-F238E27FC236}">
              <a16:creationId xmlns:a16="http://schemas.microsoft.com/office/drawing/2014/main" id="{DDBCF1F3-C2ED-4BAB-9D35-76F4AF61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8" name="Picture 20">
          <a:extLst>
            <a:ext uri="{FF2B5EF4-FFF2-40B4-BE49-F238E27FC236}">
              <a16:creationId xmlns:a16="http://schemas.microsoft.com/office/drawing/2014/main" id="{F7C616B0-CDA4-4243-9B01-77DC5C17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79" name="Picture 20">
          <a:extLst>
            <a:ext uri="{FF2B5EF4-FFF2-40B4-BE49-F238E27FC236}">
              <a16:creationId xmlns:a16="http://schemas.microsoft.com/office/drawing/2014/main" id="{3C19E8A6-97B0-45DB-9D42-E19FB575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80" name="Picture 20">
          <a:extLst>
            <a:ext uri="{FF2B5EF4-FFF2-40B4-BE49-F238E27FC236}">
              <a16:creationId xmlns:a16="http://schemas.microsoft.com/office/drawing/2014/main" id="{09D1F69A-6C82-4150-A662-D4619738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81" name="Picture 20">
          <a:extLst>
            <a:ext uri="{FF2B5EF4-FFF2-40B4-BE49-F238E27FC236}">
              <a16:creationId xmlns:a16="http://schemas.microsoft.com/office/drawing/2014/main" id="{7BB1FBB6-F90F-4791-98D9-64901216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982" name="Picture 20">
          <a:extLst>
            <a:ext uri="{FF2B5EF4-FFF2-40B4-BE49-F238E27FC236}">
              <a16:creationId xmlns:a16="http://schemas.microsoft.com/office/drawing/2014/main" id="{A60349FD-1F71-4657-9167-735A9931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83" name="Picture 20">
          <a:extLst>
            <a:ext uri="{FF2B5EF4-FFF2-40B4-BE49-F238E27FC236}">
              <a16:creationId xmlns:a16="http://schemas.microsoft.com/office/drawing/2014/main" id="{8980CDE5-5C04-46AD-995E-5796D234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84" name="Picture 20">
          <a:extLst>
            <a:ext uri="{FF2B5EF4-FFF2-40B4-BE49-F238E27FC236}">
              <a16:creationId xmlns:a16="http://schemas.microsoft.com/office/drawing/2014/main" id="{44819334-DC67-4DFA-90B2-C812265F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985" name="Picture 20">
          <a:extLst>
            <a:ext uri="{FF2B5EF4-FFF2-40B4-BE49-F238E27FC236}">
              <a16:creationId xmlns:a16="http://schemas.microsoft.com/office/drawing/2014/main" id="{8D88AEFE-343B-4068-B302-CEB30812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86" name="Picture 20">
          <a:extLst>
            <a:ext uri="{FF2B5EF4-FFF2-40B4-BE49-F238E27FC236}">
              <a16:creationId xmlns:a16="http://schemas.microsoft.com/office/drawing/2014/main" id="{1637F70B-FB7F-45C2-AE56-98D3A172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87" name="Picture 20">
          <a:extLst>
            <a:ext uri="{FF2B5EF4-FFF2-40B4-BE49-F238E27FC236}">
              <a16:creationId xmlns:a16="http://schemas.microsoft.com/office/drawing/2014/main" id="{0DB836FB-8ED8-4422-B244-175021FA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88" name="Picture 20">
          <a:extLst>
            <a:ext uri="{FF2B5EF4-FFF2-40B4-BE49-F238E27FC236}">
              <a16:creationId xmlns:a16="http://schemas.microsoft.com/office/drawing/2014/main" id="{BD0D7B91-E57B-40E4-8056-A0FF8DF8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89" name="Picture 20">
          <a:extLst>
            <a:ext uri="{FF2B5EF4-FFF2-40B4-BE49-F238E27FC236}">
              <a16:creationId xmlns:a16="http://schemas.microsoft.com/office/drawing/2014/main" id="{1C922086-8B4C-4178-9160-CCCD9823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0" name="Picture 20">
          <a:extLst>
            <a:ext uri="{FF2B5EF4-FFF2-40B4-BE49-F238E27FC236}">
              <a16:creationId xmlns:a16="http://schemas.microsoft.com/office/drawing/2014/main" id="{165131FD-2333-45C4-AEB0-2741789E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1" name="Picture 20">
          <a:extLst>
            <a:ext uri="{FF2B5EF4-FFF2-40B4-BE49-F238E27FC236}">
              <a16:creationId xmlns:a16="http://schemas.microsoft.com/office/drawing/2014/main" id="{922EB139-B563-42B4-9184-23CAD6F8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2" name="Picture 20">
          <a:extLst>
            <a:ext uri="{FF2B5EF4-FFF2-40B4-BE49-F238E27FC236}">
              <a16:creationId xmlns:a16="http://schemas.microsoft.com/office/drawing/2014/main" id="{26292A26-CA1D-4793-97D4-9F1E9AD3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3" name="Picture 20">
          <a:extLst>
            <a:ext uri="{FF2B5EF4-FFF2-40B4-BE49-F238E27FC236}">
              <a16:creationId xmlns:a16="http://schemas.microsoft.com/office/drawing/2014/main" id="{021640B0-8FF2-4C37-AE9F-C0C8F7DF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4" name="Picture 20">
          <a:extLst>
            <a:ext uri="{FF2B5EF4-FFF2-40B4-BE49-F238E27FC236}">
              <a16:creationId xmlns:a16="http://schemas.microsoft.com/office/drawing/2014/main" id="{FA562C01-95D5-4B43-A00D-2CFF3259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5" name="Picture 20">
          <a:extLst>
            <a:ext uri="{FF2B5EF4-FFF2-40B4-BE49-F238E27FC236}">
              <a16:creationId xmlns:a16="http://schemas.microsoft.com/office/drawing/2014/main" id="{6331F96A-ABB6-40FF-BF59-3D4B664B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6" name="Picture 20">
          <a:extLst>
            <a:ext uri="{FF2B5EF4-FFF2-40B4-BE49-F238E27FC236}">
              <a16:creationId xmlns:a16="http://schemas.microsoft.com/office/drawing/2014/main" id="{814920B9-8EFA-4D2B-A80F-CD7FAE9B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7" name="Picture 20">
          <a:extLst>
            <a:ext uri="{FF2B5EF4-FFF2-40B4-BE49-F238E27FC236}">
              <a16:creationId xmlns:a16="http://schemas.microsoft.com/office/drawing/2014/main" id="{57A61B8F-1508-45EF-83CE-10A10CB5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8" name="Picture 20">
          <a:extLst>
            <a:ext uri="{FF2B5EF4-FFF2-40B4-BE49-F238E27FC236}">
              <a16:creationId xmlns:a16="http://schemas.microsoft.com/office/drawing/2014/main" id="{5BA90F8C-D38F-4701-8C27-E597FC5E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999" name="Picture 20">
          <a:extLst>
            <a:ext uri="{FF2B5EF4-FFF2-40B4-BE49-F238E27FC236}">
              <a16:creationId xmlns:a16="http://schemas.microsoft.com/office/drawing/2014/main" id="{BB933A49-2130-485E-A86B-C686C1E7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00" name="Picture 20">
          <a:extLst>
            <a:ext uri="{FF2B5EF4-FFF2-40B4-BE49-F238E27FC236}">
              <a16:creationId xmlns:a16="http://schemas.microsoft.com/office/drawing/2014/main" id="{A6932E57-475A-4D23-8988-007D8A86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01" name="Picture 20">
          <a:extLst>
            <a:ext uri="{FF2B5EF4-FFF2-40B4-BE49-F238E27FC236}">
              <a16:creationId xmlns:a16="http://schemas.microsoft.com/office/drawing/2014/main" id="{42700344-476F-41CF-970A-92734149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02" name="Picture 20">
          <a:extLst>
            <a:ext uri="{FF2B5EF4-FFF2-40B4-BE49-F238E27FC236}">
              <a16:creationId xmlns:a16="http://schemas.microsoft.com/office/drawing/2014/main" id="{CC5D98EE-D53D-4701-BC3B-2F9D3054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03" name="Picture 20">
          <a:extLst>
            <a:ext uri="{FF2B5EF4-FFF2-40B4-BE49-F238E27FC236}">
              <a16:creationId xmlns:a16="http://schemas.microsoft.com/office/drawing/2014/main" id="{FC62BCA1-5F1F-47A7-9545-8379F9CD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04" name="Picture 20">
          <a:extLst>
            <a:ext uri="{FF2B5EF4-FFF2-40B4-BE49-F238E27FC236}">
              <a16:creationId xmlns:a16="http://schemas.microsoft.com/office/drawing/2014/main" id="{22B36ADB-BA38-41A0-8416-578824C6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05" name="Picture 20">
          <a:extLst>
            <a:ext uri="{FF2B5EF4-FFF2-40B4-BE49-F238E27FC236}">
              <a16:creationId xmlns:a16="http://schemas.microsoft.com/office/drawing/2014/main" id="{F599AC9C-470E-47CC-833B-6EF1542E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06" name="Picture 20">
          <a:extLst>
            <a:ext uri="{FF2B5EF4-FFF2-40B4-BE49-F238E27FC236}">
              <a16:creationId xmlns:a16="http://schemas.microsoft.com/office/drawing/2014/main" id="{D09114E9-B178-48D9-BAE8-8EF9B115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07" name="Picture 20">
          <a:extLst>
            <a:ext uri="{FF2B5EF4-FFF2-40B4-BE49-F238E27FC236}">
              <a16:creationId xmlns:a16="http://schemas.microsoft.com/office/drawing/2014/main" id="{12A3C90A-4C04-43C6-84C2-FA90EAC6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08" name="Picture 20">
          <a:extLst>
            <a:ext uri="{FF2B5EF4-FFF2-40B4-BE49-F238E27FC236}">
              <a16:creationId xmlns:a16="http://schemas.microsoft.com/office/drawing/2014/main" id="{57F27A03-626A-419F-B6C6-30D7FC60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09" name="Picture 20">
          <a:extLst>
            <a:ext uri="{FF2B5EF4-FFF2-40B4-BE49-F238E27FC236}">
              <a16:creationId xmlns:a16="http://schemas.microsoft.com/office/drawing/2014/main" id="{7EC84FB1-9243-49AA-8534-461B206C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0" name="Picture 20">
          <a:extLst>
            <a:ext uri="{FF2B5EF4-FFF2-40B4-BE49-F238E27FC236}">
              <a16:creationId xmlns:a16="http://schemas.microsoft.com/office/drawing/2014/main" id="{D0B9B969-3E12-4E1C-8285-AE49F2A1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1" name="Picture 20">
          <a:extLst>
            <a:ext uri="{FF2B5EF4-FFF2-40B4-BE49-F238E27FC236}">
              <a16:creationId xmlns:a16="http://schemas.microsoft.com/office/drawing/2014/main" id="{0466D5EC-E216-4D9A-A04E-28FFBD59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2" name="Picture 20">
          <a:extLst>
            <a:ext uri="{FF2B5EF4-FFF2-40B4-BE49-F238E27FC236}">
              <a16:creationId xmlns:a16="http://schemas.microsoft.com/office/drawing/2014/main" id="{0C725C46-B12B-490E-9E1E-4108DADB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3" name="Picture 20">
          <a:extLst>
            <a:ext uri="{FF2B5EF4-FFF2-40B4-BE49-F238E27FC236}">
              <a16:creationId xmlns:a16="http://schemas.microsoft.com/office/drawing/2014/main" id="{453EB415-75D8-4246-965D-D1AB70C4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4" name="Picture 20">
          <a:extLst>
            <a:ext uri="{FF2B5EF4-FFF2-40B4-BE49-F238E27FC236}">
              <a16:creationId xmlns:a16="http://schemas.microsoft.com/office/drawing/2014/main" id="{2C385A89-437F-46F9-82DB-C5649AA0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5" name="Picture 20">
          <a:extLst>
            <a:ext uri="{FF2B5EF4-FFF2-40B4-BE49-F238E27FC236}">
              <a16:creationId xmlns:a16="http://schemas.microsoft.com/office/drawing/2014/main" id="{7E4F341C-F5BE-4C5A-A08F-015504DB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6" name="Picture 20">
          <a:extLst>
            <a:ext uri="{FF2B5EF4-FFF2-40B4-BE49-F238E27FC236}">
              <a16:creationId xmlns:a16="http://schemas.microsoft.com/office/drawing/2014/main" id="{2C5BB4D1-0027-450E-81A3-460E97BB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7" name="Picture 20">
          <a:extLst>
            <a:ext uri="{FF2B5EF4-FFF2-40B4-BE49-F238E27FC236}">
              <a16:creationId xmlns:a16="http://schemas.microsoft.com/office/drawing/2014/main" id="{88951EFB-8968-4F9F-8356-A57472E7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8" name="Picture 20">
          <a:extLst>
            <a:ext uri="{FF2B5EF4-FFF2-40B4-BE49-F238E27FC236}">
              <a16:creationId xmlns:a16="http://schemas.microsoft.com/office/drawing/2014/main" id="{7865F08D-3730-420C-A3BF-38CBE67F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19" name="Picture 20">
          <a:extLst>
            <a:ext uri="{FF2B5EF4-FFF2-40B4-BE49-F238E27FC236}">
              <a16:creationId xmlns:a16="http://schemas.microsoft.com/office/drawing/2014/main" id="{109FA2AE-9C5E-43C1-AFD7-97774EB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0" name="Picture 20">
          <a:extLst>
            <a:ext uri="{FF2B5EF4-FFF2-40B4-BE49-F238E27FC236}">
              <a16:creationId xmlns:a16="http://schemas.microsoft.com/office/drawing/2014/main" id="{EB287A0C-04AB-4C59-BAD5-708803A1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1" name="Picture 20">
          <a:extLst>
            <a:ext uri="{FF2B5EF4-FFF2-40B4-BE49-F238E27FC236}">
              <a16:creationId xmlns:a16="http://schemas.microsoft.com/office/drawing/2014/main" id="{0AA81571-8041-45BC-94D5-7C8C88EC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2" name="Picture 20">
          <a:extLst>
            <a:ext uri="{FF2B5EF4-FFF2-40B4-BE49-F238E27FC236}">
              <a16:creationId xmlns:a16="http://schemas.microsoft.com/office/drawing/2014/main" id="{593CC6EC-335E-4C5C-8514-0D0AB963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3" name="Picture 20">
          <a:extLst>
            <a:ext uri="{FF2B5EF4-FFF2-40B4-BE49-F238E27FC236}">
              <a16:creationId xmlns:a16="http://schemas.microsoft.com/office/drawing/2014/main" id="{C41CCCF2-74D6-49F3-AB85-13E0F098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4" name="Picture 20">
          <a:extLst>
            <a:ext uri="{FF2B5EF4-FFF2-40B4-BE49-F238E27FC236}">
              <a16:creationId xmlns:a16="http://schemas.microsoft.com/office/drawing/2014/main" id="{7639F899-97D5-484B-ABA4-64B0BB5F9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5" name="Picture 20">
          <a:extLst>
            <a:ext uri="{FF2B5EF4-FFF2-40B4-BE49-F238E27FC236}">
              <a16:creationId xmlns:a16="http://schemas.microsoft.com/office/drawing/2014/main" id="{ED73806A-5A96-4450-ACCE-30B42D99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6" name="Picture 20">
          <a:extLst>
            <a:ext uri="{FF2B5EF4-FFF2-40B4-BE49-F238E27FC236}">
              <a16:creationId xmlns:a16="http://schemas.microsoft.com/office/drawing/2014/main" id="{5F1FBC38-D2D9-4418-AD49-007DE89C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7" name="Picture 20">
          <a:extLst>
            <a:ext uri="{FF2B5EF4-FFF2-40B4-BE49-F238E27FC236}">
              <a16:creationId xmlns:a16="http://schemas.microsoft.com/office/drawing/2014/main" id="{CDF64242-EB28-4F71-A1D5-DB6D8796F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28" name="Picture 20">
          <a:extLst>
            <a:ext uri="{FF2B5EF4-FFF2-40B4-BE49-F238E27FC236}">
              <a16:creationId xmlns:a16="http://schemas.microsoft.com/office/drawing/2014/main" id="{82EC1930-DD8E-48A9-A02F-5F0D1F1D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29" name="Picture 20">
          <a:extLst>
            <a:ext uri="{FF2B5EF4-FFF2-40B4-BE49-F238E27FC236}">
              <a16:creationId xmlns:a16="http://schemas.microsoft.com/office/drawing/2014/main" id="{CB33D24B-26DD-4DFD-B32F-42A5B8EE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0" name="Picture 20">
          <a:extLst>
            <a:ext uri="{FF2B5EF4-FFF2-40B4-BE49-F238E27FC236}">
              <a16:creationId xmlns:a16="http://schemas.microsoft.com/office/drawing/2014/main" id="{020BD4F0-C9CE-4786-82CD-9976124B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1" name="Picture 20">
          <a:extLst>
            <a:ext uri="{FF2B5EF4-FFF2-40B4-BE49-F238E27FC236}">
              <a16:creationId xmlns:a16="http://schemas.microsoft.com/office/drawing/2014/main" id="{AAB3CDF0-A00A-4794-9FAA-B27A5CA8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2" name="Picture 20">
          <a:extLst>
            <a:ext uri="{FF2B5EF4-FFF2-40B4-BE49-F238E27FC236}">
              <a16:creationId xmlns:a16="http://schemas.microsoft.com/office/drawing/2014/main" id="{F84B53C7-A05F-49E0-A932-97671A04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3" name="Picture 20">
          <a:extLst>
            <a:ext uri="{FF2B5EF4-FFF2-40B4-BE49-F238E27FC236}">
              <a16:creationId xmlns:a16="http://schemas.microsoft.com/office/drawing/2014/main" id="{DC89D129-120B-4D93-BE14-B5534354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4" name="Picture 20">
          <a:extLst>
            <a:ext uri="{FF2B5EF4-FFF2-40B4-BE49-F238E27FC236}">
              <a16:creationId xmlns:a16="http://schemas.microsoft.com/office/drawing/2014/main" id="{626FEC21-6D34-4DBF-8AB5-4158CD8B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5" name="Picture 20">
          <a:extLst>
            <a:ext uri="{FF2B5EF4-FFF2-40B4-BE49-F238E27FC236}">
              <a16:creationId xmlns:a16="http://schemas.microsoft.com/office/drawing/2014/main" id="{4F713C3A-B066-4ED2-82E0-ED492EC1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6" name="Picture 20">
          <a:extLst>
            <a:ext uri="{FF2B5EF4-FFF2-40B4-BE49-F238E27FC236}">
              <a16:creationId xmlns:a16="http://schemas.microsoft.com/office/drawing/2014/main" id="{D209287C-35BF-4FF2-A07D-EFDD0B05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7" name="Picture 20">
          <a:extLst>
            <a:ext uri="{FF2B5EF4-FFF2-40B4-BE49-F238E27FC236}">
              <a16:creationId xmlns:a16="http://schemas.microsoft.com/office/drawing/2014/main" id="{9F955D40-70D7-405E-8778-BE402D60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8" name="Picture 20">
          <a:extLst>
            <a:ext uri="{FF2B5EF4-FFF2-40B4-BE49-F238E27FC236}">
              <a16:creationId xmlns:a16="http://schemas.microsoft.com/office/drawing/2014/main" id="{2F7FF013-EAA8-454D-BB37-CB0353D0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39" name="Picture 20">
          <a:extLst>
            <a:ext uri="{FF2B5EF4-FFF2-40B4-BE49-F238E27FC236}">
              <a16:creationId xmlns:a16="http://schemas.microsoft.com/office/drawing/2014/main" id="{F5FF4DE6-2DAE-42F6-9C57-A4F4E7C8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0" name="Picture 20">
          <a:extLst>
            <a:ext uri="{FF2B5EF4-FFF2-40B4-BE49-F238E27FC236}">
              <a16:creationId xmlns:a16="http://schemas.microsoft.com/office/drawing/2014/main" id="{127B5DB3-73EF-4166-A477-21E4B963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1" name="Picture 20">
          <a:extLst>
            <a:ext uri="{FF2B5EF4-FFF2-40B4-BE49-F238E27FC236}">
              <a16:creationId xmlns:a16="http://schemas.microsoft.com/office/drawing/2014/main" id="{7D17C088-330F-4F1C-B01F-09CD9600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2" name="Picture 20">
          <a:extLst>
            <a:ext uri="{FF2B5EF4-FFF2-40B4-BE49-F238E27FC236}">
              <a16:creationId xmlns:a16="http://schemas.microsoft.com/office/drawing/2014/main" id="{F36BBD86-D611-49BB-B238-86BA5BC7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3" name="Picture 20">
          <a:extLst>
            <a:ext uri="{FF2B5EF4-FFF2-40B4-BE49-F238E27FC236}">
              <a16:creationId xmlns:a16="http://schemas.microsoft.com/office/drawing/2014/main" id="{4A52FE96-96D3-4375-8A64-871203AC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4" name="Picture 20">
          <a:extLst>
            <a:ext uri="{FF2B5EF4-FFF2-40B4-BE49-F238E27FC236}">
              <a16:creationId xmlns:a16="http://schemas.microsoft.com/office/drawing/2014/main" id="{03E96906-08A6-4562-A98C-4CBA9DCC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5" name="Picture 20">
          <a:extLst>
            <a:ext uri="{FF2B5EF4-FFF2-40B4-BE49-F238E27FC236}">
              <a16:creationId xmlns:a16="http://schemas.microsoft.com/office/drawing/2014/main" id="{E45D95A5-8E65-4234-BF87-23C3732A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6" name="Picture 20">
          <a:extLst>
            <a:ext uri="{FF2B5EF4-FFF2-40B4-BE49-F238E27FC236}">
              <a16:creationId xmlns:a16="http://schemas.microsoft.com/office/drawing/2014/main" id="{9751907A-0538-4681-A003-D4CF5A5C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7" name="Picture 20">
          <a:extLst>
            <a:ext uri="{FF2B5EF4-FFF2-40B4-BE49-F238E27FC236}">
              <a16:creationId xmlns:a16="http://schemas.microsoft.com/office/drawing/2014/main" id="{5A1A94D1-BFF6-4E48-9563-BE9803508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8" name="Picture 20">
          <a:extLst>
            <a:ext uri="{FF2B5EF4-FFF2-40B4-BE49-F238E27FC236}">
              <a16:creationId xmlns:a16="http://schemas.microsoft.com/office/drawing/2014/main" id="{3D30305A-A832-4545-9E1E-C49633F1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49" name="Picture 20">
          <a:extLst>
            <a:ext uri="{FF2B5EF4-FFF2-40B4-BE49-F238E27FC236}">
              <a16:creationId xmlns:a16="http://schemas.microsoft.com/office/drawing/2014/main" id="{4C2D7B89-C29C-4524-98F3-119A4BC4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50" name="Picture 20">
          <a:extLst>
            <a:ext uri="{FF2B5EF4-FFF2-40B4-BE49-F238E27FC236}">
              <a16:creationId xmlns:a16="http://schemas.microsoft.com/office/drawing/2014/main" id="{C102D732-20F0-45EC-9188-E6CCC47D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1" name="Picture 20">
          <a:extLst>
            <a:ext uri="{FF2B5EF4-FFF2-40B4-BE49-F238E27FC236}">
              <a16:creationId xmlns:a16="http://schemas.microsoft.com/office/drawing/2014/main" id="{A0C5855D-CB97-4440-9402-F5B53DD3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2" name="Picture 20">
          <a:extLst>
            <a:ext uri="{FF2B5EF4-FFF2-40B4-BE49-F238E27FC236}">
              <a16:creationId xmlns:a16="http://schemas.microsoft.com/office/drawing/2014/main" id="{669A5A83-7ACC-4CF6-B053-21926670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3" name="Picture 20">
          <a:extLst>
            <a:ext uri="{FF2B5EF4-FFF2-40B4-BE49-F238E27FC236}">
              <a16:creationId xmlns:a16="http://schemas.microsoft.com/office/drawing/2014/main" id="{0FC5B9EA-48A7-4202-8D04-817865A7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4" name="Picture 20">
          <a:extLst>
            <a:ext uri="{FF2B5EF4-FFF2-40B4-BE49-F238E27FC236}">
              <a16:creationId xmlns:a16="http://schemas.microsoft.com/office/drawing/2014/main" id="{9658A24F-DCD0-4569-8CC0-91F93657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5" name="Picture 20">
          <a:extLst>
            <a:ext uri="{FF2B5EF4-FFF2-40B4-BE49-F238E27FC236}">
              <a16:creationId xmlns:a16="http://schemas.microsoft.com/office/drawing/2014/main" id="{17BF7585-1F28-426A-9553-3D9604A6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6" name="Picture 20">
          <a:extLst>
            <a:ext uri="{FF2B5EF4-FFF2-40B4-BE49-F238E27FC236}">
              <a16:creationId xmlns:a16="http://schemas.microsoft.com/office/drawing/2014/main" id="{F16CE9E7-DA1D-46D7-B104-D5E272D9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7" name="Picture 20">
          <a:extLst>
            <a:ext uri="{FF2B5EF4-FFF2-40B4-BE49-F238E27FC236}">
              <a16:creationId xmlns:a16="http://schemas.microsoft.com/office/drawing/2014/main" id="{52195A1C-CEE2-49AE-A848-F0D43F582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8" name="Picture 20">
          <a:extLst>
            <a:ext uri="{FF2B5EF4-FFF2-40B4-BE49-F238E27FC236}">
              <a16:creationId xmlns:a16="http://schemas.microsoft.com/office/drawing/2014/main" id="{AEC37D0D-AAC3-42FD-8218-5B54B31C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59" name="Picture 20">
          <a:extLst>
            <a:ext uri="{FF2B5EF4-FFF2-40B4-BE49-F238E27FC236}">
              <a16:creationId xmlns:a16="http://schemas.microsoft.com/office/drawing/2014/main" id="{CEA9484E-2DDF-470E-B64C-23E922D7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0" name="Picture 20">
          <a:extLst>
            <a:ext uri="{FF2B5EF4-FFF2-40B4-BE49-F238E27FC236}">
              <a16:creationId xmlns:a16="http://schemas.microsoft.com/office/drawing/2014/main" id="{5B70B330-132B-4DA7-B78D-D9F2E62D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1" name="Picture 20">
          <a:extLst>
            <a:ext uri="{FF2B5EF4-FFF2-40B4-BE49-F238E27FC236}">
              <a16:creationId xmlns:a16="http://schemas.microsoft.com/office/drawing/2014/main" id="{6B5D6381-F096-4BFC-92CC-30A8B6E9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2" name="Picture 20">
          <a:extLst>
            <a:ext uri="{FF2B5EF4-FFF2-40B4-BE49-F238E27FC236}">
              <a16:creationId xmlns:a16="http://schemas.microsoft.com/office/drawing/2014/main" id="{EF92D282-29C4-4E47-89D5-E6E7EC64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3" name="Picture 20">
          <a:extLst>
            <a:ext uri="{FF2B5EF4-FFF2-40B4-BE49-F238E27FC236}">
              <a16:creationId xmlns:a16="http://schemas.microsoft.com/office/drawing/2014/main" id="{F1688792-D748-4C7B-83B8-511C70FF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4" name="Picture 20">
          <a:extLst>
            <a:ext uri="{FF2B5EF4-FFF2-40B4-BE49-F238E27FC236}">
              <a16:creationId xmlns:a16="http://schemas.microsoft.com/office/drawing/2014/main" id="{2F839333-394B-4F31-ACF5-EEA5F9D2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5" name="Picture 20">
          <a:extLst>
            <a:ext uri="{FF2B5EF4-FFF2-40B4-BE49-F238E27FC236}">
              <a16:creationId xmlns:a16="http://schemas.microsoft.com/office/drawing/2014/main" id="{8540BB68-D111-4551-AF67-F7D76872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6" name="Picture 20">
          <a:extLst>
            <a:ext uri="{FF2B5EF4-FFF2-40B4-BE49-F238E27FC236}">
              <a16:creationId xmlns:a16="http://schemas.microsoft.com/office/drawing/2014/main" id="{7FD5E2D5-72C8-4851-8F74-319DAEB4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7" name="Picture 20">
          <a:extLst>
            <a:ext uri="{FF2B5EF4-FFF2-40B4-BE49-F238E27FC236}">
              <a16:creationId xmlns:a16="http://schemas.microsoft.com/office/drawing/2014/main" id="{0815DF9D-1A0F-44C4-BF3E-92C2486E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8" name="Picture 20">
          <a:extLst>
            <a:ext uri="{FF2B5EF4-FFF2-40B4-BE49-F238E27FC236}">
              <a16:creationId xmlns:a16="http://schemas.microsoft.com/office/drawing/2014/main" id="{0B979B7F-3E7B-4DC8-A9E2-C74F46E2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69" name="Picture 20">
          <a:extLst>
            <a:ext uri="{FF2B5EF4-FFF2-40B4-BE49-F238E27FC236}">
              <a16:creationId xmlns:a16="http://schemas.microsoft.com/office/drawing/2014/main" id="{55D003E4-2F64-44E4-A085-75492762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70" name="Picture 20">
          <a:extLst>
            <a:ext uri="{FF2B5EF4-FFF2-40B4-BE49-F238E27FC236}">
              <a16:creationId xmlns:a16="http://schemas.microsoft.com/office/drawing/2014/main" id="{3C4F72EB-9A93-44CA-83A6-45AA93BED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71" name="Picture 20">
          <a:extLst>
            <a:ext uri="{FF2B5EF4-FFF2-40B4-BE49-F238E27FC236}">
              <a16:creationId xmlns:a16="http://schemas.microsoft.com/office/drawing/2014/main" id="{BEE0F689-7D35-495F-9E78-70EB949F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72" name="Picture 20">
          <a:extLst>
            <a:ext uri="{FF2B5EF4-FFF2-40B4-BE49-F238E27FC236}">
              <a16:creationId xmlns:a16="http://schemas.microsoft.com/office/drawing/2014/main" id="{12F4D57B-C6A1-4078-9213-576BD59C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73" name="Picture 20">
          <a:extLst>
            <a:ext uri="{FF2B5EF4-FFF2-40B4-BE49-F238E27FC236}">
              <a16:creationId xmlns:a16="http://schemas.microsoft.com/office/drawing/2014/main" id="{5FC19CD5-4833-4EF5-896F-22354910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074" name="Picture 20">
          <a:extLst>
            <a:ext uri="{FF2B5EF4-FFF2-40B4-BE49-F238E27FC236}">
              <a16:creationId xmlns:a16="http://schemas.microsoft.com/office/drawing/2014/main" id="{888EA4C7-397F-4F89-8466-718D1416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75" name="Picture 20">
          <a:extLst>
            <a:ext uri="{FF2B5EF4-FFF2-40B4-BE49-F238E27FC236}">
              <a16:creationId xmlns:a16="http://schemas.microsoft.com/office/drawing/2014/main" id="{65048FEC-5C96-4F82-B00E-849789FA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76" name="Picture 20">
          <a:extLst>
            <a:ext uri="{FF2B5EF4-FFF2-40B4-BE49-F238E27FC236}">
              <a16:creationId xmlns:a16="http://schemas.microsoft.com/office/drawing/2014/main" id="{3CE69473-EB2D-4899-9567-4B8F22B8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077" name="Picture 20">
          <a:extLst>
            <a:ext uri="{FF2B5EF4-FFF2-40B4-BE49-F238E27FC236}">
              <a16:creationId xmlns:a16="http://schemas.microsoft.com/office/drawing/2014/main" id="{2859EFB7-8F77-4A87-AC58-D79E2A44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78" name="Picture 20">
          <a:extLst>
            <a:ext uri="{FF2B5EF4-FFF2-40B4-BE49-F238E27FC236}">
              <a16:creationId xmlns:a16="http://schemas.microsoft.com/office/drawing/2014/main" id="{F04B87C7-EAE6-4E92-B946-E05972A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79" name="Picture 20">
          <a:extLst>
            <a:ext uri="{FF2B5EF4-FFF2-40B4-BE49-F238E27FC236}">
              <a16:creationId xmlns:a16="http://schemas.microsoft.com/office/drawing/2014/main" id="{FF7C4DAC-2F48-4A61-A409-5617DA64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0" name="Picture 20">
          <a:extLst>
            <a:ext uri="{FF2B5EF4-FFF2-40B4-BE49-F238E27FC236}">
              <a16:creationId xmlns:a16="http://schemas.microsoft.com/office/drawing/2014/main" id="{5F6360B1-387F-4BE1-B4AA-0DB8B631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1" name="Picture 20">
          <a:extLst>
            <a:ext uri="{FF2B5EF4-FFF2-40B4-BE49-F238E27FC236}">
              <a16:creationId xmlns:a16="http://schemas.microsoft.com/office/drawing/2014/main" id="{5AB9314D-5736-48BB-B4F1-89F77499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2" name="Picture 20">
          <a:extLst>
            <a:ext uri="{FF2B5EF4-FFF2-40B4-BE49-F238E27FC236}">
              <a16:creationId xmlns:a16="http://schemas.microsoft.com/office/drawing/2014/main" id="{A27C8C1C-E594-4778-929C-C9CDBB42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3" name="Picture 20">
          <a:extLst>
            <a:ext uri="{FF2B5EF4-FFF2-40B4-BE49-F238E27FC236}">
              <a16:creationId xmlns:a16="http://schemas.microsoft.com/office/drawing/2014/main" id="{2BDA4C64-D0EE-4A60-9B9D-A640F04B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4" name="Picture 20">
          <a:extLst>
            <a:ext uri="{FF2B5EF4-FFF2-40B4-BE49-F238E27FC236}">
              <a16:creationId xmlns:a16="http://schemas.microsoft.com/office/drawing/2014/main" id="{426A88DD-6D93-4394-999F-F0617641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5" name="Picture 20">
          <a:extLst>
            <a:ext uri="{FF2B5EF4-FFF2-40B4-BE49-F238E27FC236}">
              <a16:creationId xmlns:a16="http://schemas.microsoft.com/office/drawing/2014/main" id="{1106DEC7-51BE-4A3F-920D-61257576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6" name="Picture 20">
          <a:extLst>
            <a:ext uri="{FF2B5EF4-FFF2-40B4-BE49-F238E27FC236}">
              <a16:creationId xmlns:a16="http://schemas.microsoft.com/office/drawing/2014/main" id="{39DA6B3F-4B0A-40AA-8F53-895CBFB0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7" name="Picture 20">
          <a:extLst>
            <a:ext uri="{FF2B5EF4-FFF2-40B4-BE49-F238E27FC236}">
              <a16:creationId xmlns:a16="http://schemas.microsoft.com/office/drawing/2014/main" id="{6B99CE9E-FE22-4FF8-83C3-7606D72B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8" name="Picture 20">
          <a:extLst>
            <a:ext uri="{FF2B5EF4-FFF2-40B4-BE49-F238E27FC236}">
              <a16:creationId xmlns:a16="http://schemas.microsoft.com/office/drawing/2014/main" id="{9B316B77-F479-4327-8BC5-AA6F3E34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89" name="Picture 20">
          <a:extLst>
            <a:ext uri="{FF2B5EF4-FFF2-40B4-BE49-F238E27FC236}">
              <a16:creationId xmlns:a16="http://schemas.microsoft.com/office/drawing/2014/main" id="{B21E44D3-BE19-461D-AF9F-4420AAC9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90" name="Picture 20">
          <a:extLst>
            <a:ext uri="{FF2B5EF4-FFF2-40B4-BE49-F238E27FC236}">
              <a16:creationId xmlns:a16="http://schemas.microsoft.com/office/drawing/2014/main" id="{E099E84B-43C2-4B4F-A7DD-47694642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91" name="Picture 20">
          <a:extLst>
            <a:ext uri="{FF2B5EF4-FFF2-40B4-BE49-F238E27FC236}">
              <a16:creationId xmlns:a16="http://schemas.microsoft.com/office/drawing/2014/main" id="{E5A5CEFC-DAF6-4FF5-A0CC-AA2195BF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92" name="Picture 20">
          <a:extLst>
            <a:ext uri="{FF2B5EF4-FFF2-40B4-BE49-F238E27FC236}">
              <a16:creationId xmlns:a16="http://schemas.microsoft.com/office/drawing/2014/main" id="{E24C0AE5-5E67-4A61-928F-C0C406FA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93" name="Picture 20">
          <a:extLst>
            <a:ext uri="{FF2B5EF4-FFF2-40B4-BE49-F238E27FC236}">
              <a16:creationId xmlns:a16="http://schemas.microsoft.com/office/drawing/2014/main" id="{1FB1BE22-9EB7-4F91-8660-052FFE00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94" name="Picture 20">
          <a:extLst>
            <a:ext uri="{FF2B5EF4-FFF2-40B4-BE49-F238E27FC236}">
              <a16:creationId xmlns:a16="http://schemas.microsoft.com/office/drawing/2014/main" id="{6B1F920D-9C32-4980-BA43-73A03604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95" name="Picture 20">
          <a:extLst>
            <a:ext uri="{FF2B5EF4-FFF2-40B4-BE49-F238E27FC236}">
              <a16:creationId xmlns:a16="http://schemas.microsoft.com/office/drawing/2014/main" id="{87045620-DCE5-4C2D-957B-483DD34B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096" name="Picture 20">
          <a:extLst>
            <a:ext uri="{FF2B5EF4-FFF2-40B4-BE49-F238E27FC236}">
              <a16:creationId xmlns:a16="http://schemas.microsoft.com/office/drawing/2014/main" id="{B86989FD-50D3-475C-B595-BB20D3CB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097" name="Picture 20">
          <a:extLst>
            <a:ext uri="{FF2B5EF4-FFF2-40B4-BE49-F238E27FC236}">
              <a16:creationId xmlns:a16="http://schemas.microsoft.com/office/drawing/2014/main" id="{1A8CDC1E-7772-4E37-AA8D-F02B1E23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098" name="Picture 20">
          <a:extLst>
            <a:ext uri="{FF2B5EF4-FFF2-40B4-BE49-F238E27FC236}">
              <a16:creationId xmlns:a16="http://schemas.microsoft.com/office/drawing/2014/main" id="{EF8314BE-A4D0-45E3-B07C-528C4F47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099" name="Picture 20">
          <a:extLst>
            <a:ext uri="{FF2B5EF4-FFF2-40B4-BE49-F238E27FC236}">
              <a16:creationId xmlns:a16="http://schemas.microsoft.com/office/drawing/2014/main" id="{FC7D9120-028B-41A5-AAA0-16211C03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0" name="Picture 20">
          <a:extLst>
            <a:ext uri="{FF2B5EF4-FFF2-40B4-BE49-F238E27FC236}">
              <a16:creationId xmlns:a16="http://schemas.microsoft.com/office/drawing/2014/main" id="{BF7A9B2C-4C8C-422E-8392-5D45662A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1" name="Picture 20">
          <a:extLst>
            <a:ext uri="{FF2B5EF4-FFF2-40B4-BE49-F238E27FC236}">
              <a16:creationId xmlns:a16="http://schemas.microsoft.com/office/drawing/2014/main" id="{D5283247-83B7-444F-BDB9-33E8CDD8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2" name="Picture 20">
          <a:extLst>
            <a:ext uri="{FF2B5EF4-FFF2-40B4-BE49-F238E27FC236}">
              <a16:creationId xmlns:a16="http://schemas.microsoft.com/office/drawing/2014/main" id="{4A724049-6CF0-4ACE-AB17-DEBC05A1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3" name="Picture 20">
          <a:extLst>
            <a:ext uri="{FF2B5EF4-FFF2-40B4-BE49-F238E27FC236}">
              <a16:creationId xmlns:a16="http://schemas.microsoft.com/office/drawing/2014/main" id="{296DA6C6-2E01-42F1-8127-476DC1E3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4" name="Picture 20">
          <a:extLst>
            <a:ext uri="{FF2B5EF4-FFF2-40B4-BE49-F238E27FC236}">
              <a16:creationId xmlns:a16="http://schemas.microsoft.com/office/drawing/2014/main" id="{3A725CE3-265C-40D1-A942-D1F39CCE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5" name="Picture 20">
          <a:extLst>
            <a:ext uri="{FF2B5EF4-FFF2-40B4-BE49-F238E27FC236}">
              <a16:creationId xmlns:a16="http://schemas.microsoft.com/office/drawing/2014/main" id="{755AE1E9-4636-4782-A13D-24555A81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6" name="Picture 20">
          <a:extLst>
            <a:ext uri="{FF2B5EF4-FFF2-40B4-BE49-F238E27FC236}">
              <a16:creationId xmlns:a16="http://schemas.microsoft.com/office/drawing/2014/main" id="{00604E9A-501C-46E9-8AAB-C7543C07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7" name="Picture 20">
          <a:extLst>
            <a:ext uri="{FF2B5EF4-FFF2-40B4-BE49-F238E27FC236}">
              <a16:creationId xmlns:a16="http://schemas.microsoft.com/office/drawing/2014/main" id="{01A427F9-6F46-49DC-8170-63E2CA58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8" name="Picture 20">
          <a:extLst>
            <a:ext uri="{FF2B5EF4-FFF2-40B4-BE49-F238E27FC236}">
              <a16:creationId xmlns:a16="http://schemas.microsoft.com/office/drawing/2014/main" id="{A85309EF-0490-45F3-AEC7-30CF4D24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09" name="Picture 20">
          <a:extLst>
            <a:ext uri="{FF2B5EF4-FFF2-40B4-BE49-F238E27FC236}">
              <a16:creationId xmlns:a16="http://schemas.microsoft.com/office/drawing/2014/main" id="{D2284679-B8A9-4E32-A511-259FEF90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0" name="Picture 20">
          <a:extLst>
            <a:ext uri="{FF2B5EF4-FFF2-40B4-BE49-F238E27FC236}">
              <a16:creationId xmlns:a16="http://schemas.microsoft.com/office/drawing/2014/main" id="{E42C56E0-FBCD-4FFB-8961-9DCEF412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1" name="Picture 20">
          <a:extLst>
            <a:ext uri="{FF2B5EF4-FFF2-40B4-BE49-F238E27FC236}">
              <a16:creationId xmlns:a16="http://schemas.microsoft.com/office/drawing/2014/main" id="{9007943C-3DBA-4093-8AD0-96CA2881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2" name="Picture 20">
          <a:extLst>
            <a:ext uri="{FF2B5EF4-FFF2-40B4-BE49-F238E27FC236}">
              <a16:creationId xmlns:a16="http://schemas.microsoft.com/office/drawing/2014/main" id="{7A27E793-5B89-4242-B12A-625326FD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3" name="Picture 20">
          <a:extLst>
            <a:ext uri="{FF2B5EF4-FFF2-40B4-BE49-F238E27FC236}">
              <a16:creationId xmlns:a16="http://schemas.microsoft.com/office/drawing/2014/main" id="{1B0E765B-7DA9-492F-BAC4-BE1809DA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4" name="Picture 20">
          <a:extLst>
            <a:ext uri="{FF2B5EF4-FFF2-40B4-BE49-F238E27FC236}">
              <a16:creationId xmlns:a16="http://schemas.microsoft.com/office/drawing/2014/main" id="{0E46BC43-9D55-4F42-8F05-93B76FEB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5" name="Picture 20">
          <a:extLst>
            <a:ext uri="{FF2B5EF4-FFF2-40B4-BE49-F238E27FC236}">
              <a16:creationId xmlns:a16="http://schemas.microsoft.com/office/drawing/2014/main" id="{876F378D-F712-42F0-82C3-A116B174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6" name="Picture 20">
          <a:extLst>
            <a:ext uri="{FF2B5EF4-FFF2-40B4-BE49-F238E27FC236}">
              <a16:creationId xmlns:a16="http://schemas.microsoft.com/office/drawing/2014/main" id="{F38615A1-8E69-4A56-922A-AC032E5A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7" name="Picture 20">
          <a:extLst>
            <a:ext uri="{FF2B5EF4-FFF2-40B4-BE49-F238E27FC236}">
              <a16:creationId xmlns:a16="http://schemas.microsoft.com/office/drawing/2014/main" id="{84553F32-4022-4B5E-B4CB-AFC70A9F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8" name="Picture 20">
          <a:extLst>
            <a:ext uri="{FF2B5EF4-FFF2-40B4-BE49-F238E27FC236}">
              <a16:creationId xmlns:a16="http://schemas.microsoft.com/office/drawing/2014/main" id="{FD4D876D-35F2-4A34-B96E-3AEB9707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19" name="Picture 20">
          <a:extLst>
            <a:ext uri="{FF2B5EF4-FFF2-40B4-BE49-F238E27FC236}">
              <a16:creationId xmlns:a16="http://schemas.microsoft.com/office/drawing/2014/main" id="{4CE26BB7-C2CA-455F-A65C-1CE6B483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20" name="Picture 20">
          <a:extLst>
            <a:ext uri="{FF2B5EF4-FFF2-40B4-BE49-F238E27FC236}">
              <a16:creationId xmlns:a16="http://schemas.microsoft.com/office/drawing/2014/main" id="{0B19E1AF-33FC-4F4B-8764-DBE13BF6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21" name="Picture 20">
          <a:extLst>
            <a:ext uri="{FF2B5EF4-FFF2-40B4-BE49-F238E27FC236}">
              <a16:creationId xmlns:a16="http://schemas.microsoft.com/office/drawing/2014/main" id="{1916163A-9734-4ECF-B8A6-2BBC98BA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22" name="Picture 20">
          <a:extLst>
            <a:ext uri="{FF2B5EF4-FFF2-40B4-BE49-F238E27FC236}">
              <a16:creationId xmlns:a16="http://schemas.microsoft.com/office/drawing/2014/main" id="{A7B5BBDC-8BF8-4F68-89C2-DC69867B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23" name="Picture 20">
          <a:extLst>
            <a:ext uri="{FF2B5EF4-FFF2-40B4-BE49-F238E27FC236}">
              <a16:creationId xmlns:a16="http://schemas.microsoft.com/office/drawing/2014/main" id="{430B0F59-F28E-4FC6-9F6B-FB1D886F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24" name="Picture 20">
          <a:extLst>
            <a:ext uri="{FF2B5EF4-FFF2-40B4-BE49-F238E27FC236}">
              <a16:creationId xmlns:a16="http://schemas.microsoft.com/office/drawing/2014/main" id="{E7C57AA1-3C4D-431E-919C-6024B1B2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25" name="Picture 20">
          <a:extLst>
            <a:ext uri="{FF2B5EF4-FFF2-40B4-BE49-F238E27FC236}">
              <a16:creationId xmlns:a16="http://schemas.microsoft.com/office/drawing/2014/main" id="{0DDFF4A1-67A8-408C-9AC4-8CC0F3BF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26" name="Picture 20">
          <a:extLst>
            <a:ext uri="{FF2B5EF4-FFF2-40B4-BE49-F238E27FC236}">
              <a16:creationId xmlns:a16="http://schemas.microsoft.com/office/drawing/2014/main" id="{7138E56C-40F1-4AB0-9DE4-1CC2CAD5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27" name="Picture 20">
          <a:extLst>
            <a:ext uri="{FF2B5EF4-FFF2-40B4-BE49-F238E27FC236}">
              <a16:creationId xmlns:a16="http://schemas.microsoft.com/office/drawing/2014/main" id="{AAFF7169-6F6B-4B28-BD17-A4D5AF1F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28" name="Picture 20">
          <a:extLst>
            <a:ext uri="{FF2B5EF4-FFF2-40B4-BE49-F238E27FC236}">
              <a16:creationId xmlns:a16="http://schemas.microsoft.com/office/drawing/2014/main" id="{DECF35A4-2D77-46E5-A16E-A6F1067C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29" name="Picture 20">
          <a:extLst>
            <a:ext uri="{FF2B5EF4-FFF2-40B4-BE49-F238E27FC236}">
              <a16:creationId xmlns:a16="http://schemas.microsoft.com/office/drawing/2014/main" id="{0C841CE2-E754-4DE5-89D3-49F44089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0" name="Picture 20">
          <a:extLst>
            <a:ext uri="{FF2B5EF4-FFF2-40B4-BE49-F238E27FC236}">
              <a16:creationId xmlns:a16="http://schemas.microsoft.com/office/drawing/2014/main" id="{44DFB66B-0E89-4583-96C2-66736E01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1" name="Picture 20">
          <a:extLst>
            <a:ext uri="{FF2B5EF4-FFF2-40B4-BE49-F238E27FC236}">
              <a16:creationId xmlns:a16="http://schemas.microsoft.com/office/drawing/2014/main" id="{C1C8B2F9-B68A-404E-B7A7-2BEFA93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2" name="Picture 20">
          <a:extLst>
            <a:ext uri="{FF2B5EF4-FFF2-40B4-BE49-F238E27FC236}">
              <a16:creationId xmlns:a16="http://schemas.microsoft.com/office/drawing/2014/main" id="{53C5CCFD-92F8-47C9-8167-D29DBE97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3" name="Picture 20">
          <a:extLst>
            <a:ext uri="{FF2B5EF4-FFF2-40B4-BE49-F238E27FC236}">
              <a16:creationId xmlns:a16="http://schemas.microsoft.com/office/drawing/2014/main" id="{4C7473D9-5406-4E5C-BEFE-337492658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4" name="Picture 20">
          <a:extLst>
            <a:ext uri="{FF2B5EF4-FFF2-40B4-BE49-F238E27FC236}">
              <a16:creationId xmlns:a16="http://schemas.microsoft.com/office/drawing/2014/main" id="{8FD2A774-92C0-4D01-B66B-5C43A6E5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5" name="Picture 20">
          <a:extLst>
            <a:ext uri="{FF2B5EF4-FFF2-40B4-BE49-F238E27FC236}">
              <a16:creationId xmlns:a16="http://schemas.microsoft.com/office/drawing/2014/main" id="{45DC7C8B-6DCD-4E62-B167-2F0CF510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6" name="Picture 20">
          <a:extLst>
            <a:ext uri="{FF2B5EF4-FFF2-40B4-BE49-F238E27FC236}">
              <a16:creationId xmlns:a16="http://schemas.microsoft.com/office/drawing/2014/main" id="{9710F8DF-86E5-4F22-A7DA-439D7AAB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7" name="Picture 20">
          <a:extLst>
            <a:ext uri="{FF2B5EF4-FFF2-40B4-BE49-F238E27FC236}">
              <a16:creationId xmlns:a16="http://schemas.microsoft.com/office/drawing/2014/main" id="{938D04CB-BAA0-4DB0-8AF6-3F7693F2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8" name="Picture 20">
          <a:extLst>
            <a:ext uri="{FF2B5EF4-FFF2-40B4-BE49-F238E27FC236}">
              <a16:creationId xmlns:a16="http://schemas.microsoft.com/office/drawing/2014/main" id="{0A8BB560-5910-452E-AC72-B5B437AE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39" name="Picture 20">
          <a:extLst>
            <a:ext uri="{FF2B5EF4-FFF2-40B4-BE49-F238E27FC236}">
              <a16:creationId xmlns:a16="http://schemas.microsoft.com/office/drawing/2014/main" id="{80358805-0BCD-46F8-A18E-07735C7D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40" name="Picture 20">
          <a:extLst>
            <a:ext uri="{FF2B5EF4-FFF2-40B4-BE49-F238E27FC236}">
              <a16:creationId xmlns:a16="http://schemas.microsoft.com/office/drawing/2014/main" id="{ED470948-7EE9-4612-B749-E0443648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41" name="Picture 20">
          <a:extLst>
            <a:ext uri="{FF2B5EF4-FFF2-40B4-BE49-F238E27FC236}">
              <a16:creationId xmlns:a16="http://schemas.microsoft.com/office/drawing/2014/main" id="{C14DC080-4059-4037-B31F-013BF76A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42" name="Picture 20">
          <a:extLst>
            <a:ext uri="{FF2B5EF4-FFF2-40B4-BE49-F238E27FC236}">
              <a16:creationId xmlns:a16="http://schemas.microsoft.com/office/drawing/2014/main" id="{B6DECD8A-387B-48E9-A135-B1CEA36D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43" name="Picture 20">
          <a:extLst>
            <a:ext uri="{FF2B5EF4-FFF2-40B4-BE49-F238E27FC236}">
              <a16:creationId xmlns:a16="http://schemas.microsoft.com/office/drawing/2014/main" id="{3EC47B53-F1DA-4704-8B52-3C66A223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44" name="Picture 20">
          <a:extLst>
            <a:ext uri="{FF2B5EF4-FFF2-40B4-BE49-F238E27FC236}">
              <a16:creationId xmlns:a16="http://schemas.microsoft.com/office/drawing/2014/main" id="{5321C712-C2E0-419C-9F81-B06B5DD2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45" name="Picture 20">
          <a:extLst>
            <a:ext uri="{FF2B5EF4-FFF2-40B4-BE49-F238E27FC236}">
              <a16:creationId xmlns:a16="http://schemas.microsoft.com/office/drawing/2014/main" id="{F9F8F30D-DF1D-41FB-9736-EC954280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46" name="Picture 20">
          <a:extLst>
            <a:ext uri="{FF2B5EF4-FFF2-40B4-BE49-F238E27FC236}">
              <a16:creationId xmlns:a16="http://schemas.microsoft.com/office/drawing/2014/main" id="{B6F66ECD-3860-45A3-9DF6-37DD26A6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47" name="Picture 20">
          <a:extLst>
            <a:ext uri="{FF2B5EF4-FFF2-40B4-BE49-F238E27FC236}">
              <a16:creationId xmlns:a16="http://schemas.microsoft.com/office/drawing/2014/main" id="{29BC8052-C27B-44D5-9745-8E240CAA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48" name="Picture 20">
          <a:extLst>
            <a:ext uri="{FF2B5EF4-FFF2-40B4-BE49-F238E27FC236}">
              <a16:creationId xmlns:a16="http://schemas.microsoft.com/office/drawing/2014/main" id="{50D388AD-6151-4B92-B8C1-95E70455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49" name="Picture 20">
          <a:extLst>
            <a:ext uri="{FF2B5EF4-FFF2-40B4-BE49-F238E27FC236}">
              <a16:creationId xmlns:a16="http://schemas.microsoft.com/office/drawing/2014/main" id="{00C414E8-2114-42E1-8722-7BC034D3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0" name="Picture 20">
          <a:extLst>
            <a:ext uri="{FF2B5EF4-FFF2-40B4-BE49-F238E27FC236}">
              <a16:creationId xmlns:a16="http://schemas.microsoft.com/office/drawing/2014/main" id="{AD1CEFA1-664C-4127-B201-F1C63444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1" name="Picture 20">
          <a:extLst>
            <a:ext uri="{FF2B5EF4-FFF2-40B4-BE49-F238E27FC236}">
              <a16:creationId xmlns:a16="http://schemas.microsoft.com/office/drawing/2014/main" id="{827A9065-8997-40AF-80AF-75FD17E1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2" name="Picture 20">
          <a:extLst>
            <a:ext uri="{FF2B5EF4-FFF2-40B4-BE49-F238E27FC236}">
              <a16:creationId xmlns:a16="http://schemas.microsoft.com/office/drawing/2014/main" id="{03087EF8-4765-46D5-A70C-234B59A0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3" name="Picture 20">
          <a:extLst>
            <a:ext uri="{FF2B5EF4-FFF2-40B4-BE49-F238E27FC236}">
              <a16:creationId xmlns:a16="http://schemas.microsoft.com/office/drawing/2014/main" id="{391D0EE3-602C-4304-88C9-01944408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4" name="Picture 20">
          <a:extLst>
            <a:ext uri="{FF2B5EF4-FFF2-40B4-BE49-F238E27FC236}">
              <a16:creationId xmlns:a16="http://schemas.microsoft.com/office/drawing/2014/main" id="{4ABDAF65-3653-4E9F-861D-DD5CD060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5" name="Picture 20">
          <a:extLst>
            <a:ext uri="{FF2B5EF4-FFF2-40B4-BE49-F238E27FC236}">
              <a16:creationId xmlns:a16="http://schemas.microsoft.com/office/drawing/2014/main" id="{FC3D16AA-EECC-44E6-96E7-2A6ABB43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6" name="Picture 20">
          <a:extLst>
            <a:ext uri="{FF2B5EF4-FFF2-40B4-BE49-F238E27FC236}">
              <a16:creationId xmlns:a16="http://schemas.microsoft.com/office/drawing/2014/main" id="{29407C7F-18E6-4458-9DE8-C8F13CC5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7" name="Picture 20">
          <a:extLst>
            <a:ext uri="{FF2B5EF4-FFF2-40B4-BE49-F238E27FC236}">
              <a16:creationId xmlns:a16="http://schemas.microsoft.com/office/drawing/2014/main" id="{DC1D1450-7E9A-49D8-87BC-8B5C7012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8" name="Picture 20">
          <a:extLst>
            <a:ext uri="{FF2B5EF4-FFF2-40B4-BE49-F238E27FC236}">
              <a16:creationId xmlns:a16="http://schemas.microsoft.com/office/drawing/2014/main" id="{8480C0D0-CBE4-4E63-9685-9DF104452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59" name="Picture 20">
          <a:extLst>
            <a:ext uri="{FF2B5EF4-FFF2-40B4-BE49-F238E27FC236}">
              <a16:creationId xmlns:a16="http://schemas.microsoft.com/office/drawing/2014/main" id="{478FA4D2-3D1F-40EB-820D-75DA8228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60" name="Picture 20">
          <a:extLst>
            <a:ext uri="{FF2B5EF4-FFF2-40B4-BE49-F238E27FC236}">
              <a16:creationId xmlns:a16="http://schemas.microsoft.com/office/drawing/2014/main" id="{0FD6C484-0F2E-4EF1-B9B3-B5606D80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61" name="Picture 20">
          <a:extLst>
            <a:ext uri="{FF2B5EF4-FFF2-40B4-BE49-F238E27FC236}">
              <a16:creationId xmlns:a16="http://schemas.microsoft.com/office/drawing/2014/main" id="{83C60BAA-29D9-4457-A05F-E55F8DE2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62" name="Picture 20">
          <a:extLst>
            <a:ext uri="{FF2B5EF4-FFF2-40B4-BE49-F238E27FC236}">
              <a16:creationId xmlns:a16="http://schemas.microsoft.com/office/drawing/2014/main" id="{5D53ED98-D3D2-4F49-BEA2-83734E1E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63" name="Picture 20">
          <a:extLst>
            <a:ext uri="{FF2B5EF4-FFF2-40B4-BE49-F238E27FC236}">
              <a16:creationId xmlns:a16="http://schemas.microsoft.com/office/drawing/2014/main" id="{C8CED37C-50E1-4CA7-9F47-BAED620F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64" name="Picture 20">
          <a:extLst>
            <a:ext uri="{FF2B5EF4-FFF2-40B4-BE49-F238E27FC236}">
              <a16:creationId xmlns:a16="http://schemas.microsoft.com/office/drawing/2014/main" id="{EC87E683-97DE-47ED-8AEB-F398CEAB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65" name="Picture 20">
          <a:extLst>
            <a:ext uri="{FF2B5EF4-FFF2-40B4-BE49-F238E27FC236}">
              <a16:creationId xmlns:a16="http://schemas.microsoft.com/office/drawing/2014/main" id="{E5E37911-9A97-4370-AAC9-785F6C4B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1166" name="Picture 20">
          <a:extLst>
            <a:ext uri="{FF2B5EF4-FFF2-40B4-BE49-F238E27FC236}">
              <a16:creationId xmlns:a16="http://schemas.microsoft.com/office/drawing/2014/main" id="{DDE2E4A5-270B-4152-A405-387AFBE0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67" name="Picture 20">
          <a:extLst>
            <a:ext uri="{FF2B5EF4-FFF2-40B4-BE49-F238E27FC236}">
              <a16:creationId xmlns:a16="http://schemas.microsoft.com/office/drawing/2014/main" id="{0CF8FC5C-087A-4A82-BDB4-DABB5381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68" name="Picture 20">
          <a:extLst>
            <a:ext uri="{FF2B5EF4-FFF2-40B4-BE49-F238E27FC236}">
              <a16:creationId xmlns:a16="http://schemas.microsoft.com/office/drawing/2014/main" id="{A90CA9F6-DF94-4995-B479-5D9B794C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1169" name="Picture 20">
          <a:extLst>
            <a:ext uri="{FF2B5EF4-FFF2-40B4-BE49-F238E27FC236}">
              <a16:creationId xmlns:a16="http://schemas.microsoft.com/office/drawing/2014/main" id="{E12E1290-BCE4-4EC1-A855-9EB7D213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0" name="Picture 20">
          <a:extLst>
            <a:ext uri="{FF2B5EF4-FFF2-40B4-BE49-F238E27FC236}">
              <a16:creationId xmlns:a16="http://schemas.microsoft.com/office/drawing/2014/main" id="{908358E0-CDAE-49A0-8D43-208F01E9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1" name="Picture 20">
          <a:extLst>
            <a:ext uri="{FF2B5EF4-FFF2-40B4-BE49-F238E27FC236}">
              <a16:creationId xmlns:a16="http://schemas.microsoft.com/office/drawing/2014/main" id="{125BA01B-5461-4706-85C4-07AF8466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2" name="Picture 20">
          <a:extLst>
            <a:ext uri="{FF2B5EF4-FFF2-40B4-BE49-F238E27FC236}">
              <a16:creationId xmlns:a16="http://schemas.microsoft.com/office/drawing/2014/main" id="{B8E41670-245D-483E-B9C9-7F8BBE1B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3" name="Picture 20">
          <a:extLst>
            <a:ext uri="{FF2B5EF4-FFF2-40B4-BE49-F238E27FC236}">
              <a16:creationId xmlns:a16="http://schemas.microsoft.com/office/drawing/2014/main" id="{C327101E-7BFA-4CFD-B95D-5115AD0C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4" name="Picture 20">
          <a:extLst>
            <a:ext uri="{FF2B5EF4-FFF2-40B4-BE49-F238E27FC236}">
              <a16:creationId xmlns:a16="http://schemas.microsoft.com/office/drawing/2014/main" id="{9DB8635E-8CD5-405E-88A5-960DFA02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5" name="Picture 20">
          <a:extLst>
            <a:ext uri="{FF2B5EF4-FFF2-40B4-BE49-F238E27FC236}">
              <a16:creationId xmlns:a16="http://schemas.microsoft.com/office/drawing/2014/main" id="{4D30832B-0417-4B07-8095-47D26C55F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6" name="Picture 20">
          <a:extLst>
            <a:ext uri="{FF2B5EF4-FFF2-40B4-BE49-F238E27FC236}">
              <a16:creationId xmlns:a16="http://schemas.microsoft.com/office/drawing/2014/main" id="{F0795B59-6E6A-4878-AF43-F45EA6A7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7" name="Picture 20">
          <a:extLst>
            <a:ext uri="{FF2B5EF4-FFF2-40B4-BE49-F238E27FC236}">
              <a16:creationId xmlns:a16="http://schemas.microsoft.com/office/drawing/2014/main" id="{A2EE2180-F2AD-47D7-B5FD-B9FD01C0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8" name="Picture 20">
          <a:extLst>
            <a:ext uri="{FF2B5EF4-FFF2-40B4-BE49-F238E27FC236}">
              <a16:creationId xmlns:a16="http://schemas.microsoft.com/office/drawing/2014/main" id="{657F6A49-2E71-4622-B335-9B8908E4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79" name="Picture 20">
          <a:extLst>
            <a:ext uri="{FF2B5EF4-FFF2-40B4-BE49-F238E27FC236}">
              <a16:creationId xmlns:a16="http://schemas.microsoft.com/office/drawing/2014/main" id="{2B940B1C-3EFA-453D-9730-035439C7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0" name="Picture 20">
          <a:extLst>
            <a:ext uri="{FF2B5EF4-FFF2-40B4-BE49-F238E27FC236}">
              <a16:creationId xmlns:a16="http://schemas.microsoft.com/office/drawing/2014/main" id="{51F9D483-13F3-4FC6-B452-07504008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1" name="Picture 20">
          <a:extLst>
            <a:ext uri="{FF2B5EF4-FFF2-40B4-BE49-F238E27FC236}">
              <a16:creationId xmlns:a16="http://schemas.microsoft.com/office/drawing/2014/main" id="{5F282089-89CD-4070-B5E1-2A47D003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2" name="Picture 20">
          <a:extLst>
            <a:ext uri="{FF2B5EF4-FFF2-40B4-BE49-F238E27FC236}">
              <a16:creationId xmlns:a16="http://schemas.microsoft.com/office/drawing/2014/main" id="{6B514AC4-CE57-41E2-A38E-822D3ACF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3" name="Picture 20">
          <a:extLst>
            <a:ext uri="{FF2B5EF4-FFF2-40B4-BE49-F238E27FC236}">
              <a16:creationId xmlns:a16="http://schemas.microsoft.com/office/drawing/2014/main" id="{2A8A86DF-2EA7-43BF-8671-CA1E1F17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4" name="Picture 20">
          <a:extLst>
            <a:ext uri="{FF2B5EF4-FFF2-40B4-BE49-F238E27FC236}">
              <a16:creationId xmlns:a16="http://schemas.microsoft.com/office/drawing/2014/main" id="{A256A2FF-0489-449B-A089-4DC4090D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5" name="Picture 20">
          <a:extLst>
            <a:ext uri="{FF2B5EF4-FFF2-40B4-BE49-F238E27FC236}">
              <a16:creationId xmlns:a16="http://schemas.microsoft.com/office/drawing/2014/main" id="{61133CBE-B1D8-490B-AF54-9BAB0921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6" name="Picture 20">
          <a:extLst>
            <a:ext uri="{FF2B5EF4-FFF2-40B4-BE49-F238E27FC236}">
              <a16:creationId xmlns:a16="http://schemas.microsoft.com/office/drawing/2014/main" id="{41C80903-E229-4A3E-B88B-36B316DF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7" name="Picture 20">
          <a:extLst>
            <a:ext uri="{FF2B5EF4-FFF2-40B4-BE49-F238E27FC236}">
              <a16:creationId xmlns:a16="http://schemas.microsoft.com/office/drawing/2014/main" id="{75FA43D5-5DDB-4B3B-8057-C7D8748C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188" name="Picture 20">
          <a:extLst>
            <a:ext uri="{FF2B5EF4-FFF2-40B4-BE49-F238E27FC236}">
              <a16:creationId xmlns:a16="http://schemas.microsoft.com/office/drawing/2014/main" id="{22B9DC65-4DB4-48D9-9CF5-106E6887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89" name="Picture 20">
          <a:extLst>
            <a:ext uri="{FF2B5EF4-FFF2-40B4-BE49-F238E27FC236}">
              <a16:creationId xmlns:a16="http://schemas.microsoft.com/office/drawing/2014/main" id="{E02F39E7-1D27-4A62-9158-83C33708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0" name="Picture 20">
          <a:extLst>
            <a:ext uri="{FF2B5EF4-FFF2-40B4-BE49-F238E27FC236}">
              <a16:creationId xmlns:a16="http://schemas.microsoft.com/office/drawing/2014/main" id="{01948ABB-28BD-4337-BEB5-E6FAE358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1" name="Picture 20">
          <a:extLst>
            <a:ext uri="{FF2B5EF4-FFF2-40B4-BE49-F238E27FC236}">
              <a16:creationId xmlns:a16="http://schemas.microsoft.com/office/drawing/2014/main" id="{8577C644-F854-4818-9BF2-4988219B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2" name="Picture 20">
          <a:extLst>
            <a:ext uri="{FF2B5EF4-FFF2-40B4-BE49-F238E27FC236}">
              <a16:creationId xmlns:a16="http://schemas.microsoft.com/office/drawing/2014/main" id="{6D3C373B-8A81-4656-BBF2-B599ED09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3" name="Picture 20">
          <a:extLst>
            <a:ext uri="{FF2B5EF4-FFF2-40B4-BE49-F238E27FC236}">
              <a16:creationId xmlns:a16="http://schemas.microsoft.com/office/drawing/2014/main" id="{04861DF2-3710-4F1C-959A-9483EA37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4" name="Picture 20">
          <a:extLst>
            <a:ext uri="{FF2B5EF4-FFF2-40B4-BE49-F238E27FC236}">
              <a16:creationId xmlns:a16="http://schemas.microsoft.com/office/drawing/2014/main" id="{9A660DD3-D975-40E0-A1CA-2A6DF781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5" name="Picture 20">
          <a:extLst>
            <a:ext uri="{FF2B5EF4-FFF2-40B4-BE49-F238E27FC236}">
              <a16:creationId xmlns:a16="http://schemas.microsoft.com/office/drawing/2014/main" id="{572C53A4-21BD-43EF-9160-BA32DD2F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6" name="Picture 20">
          <a:extLst>
            <a:ext uri="{FF2B5EF4-FFF2-40B4-BE49-F238E27FC236}">
              <a16:creationId xmlns:a16="http://schemas.microsoft.com/office/drawing/2014/main" id="{96F372AC-DF39-4403-A021-74EB5CA0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7" name="Picture 20">
          <a:extLst>
            <a:ext uri="{FF2B5EF4-FFF2-40B4-BE49-F238E27FC236}">
              <a16:creationId xmlns:a16="http://schemas.microsoft.com/office/drawing/2014/main" id="{29A2CFA7-F5FA-4F9B-B030-75B0F224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8" name="Picture 20">
          <a:extLst>
            <a:ext uri="{FF2B5EF4-FFF2-40B4-BE49-F238E27FC236}">
              <a16:creationId xmlns:a16="http://schemas.microsoft.com/office/drawing/2014/main" id="{54638D53-247A-4537-B6C0-F8D9599B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199" name="Picture 20">
          <a:extLst>
            <a:ext uri="{FF2B5EF4-FFF2-40B4-BE49-F238E27FC236}">
              <a16:creationId xmlns:a16="http://schemas.microsoft.com/office/drawing/2014/main" id="{0DBEB825-3516-4E3F-B991-B2D5094A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0" name="Picture 20">
          <a:extLst>
            <a:ext uri="{FF2B5EF4-FFF2-40B4-BE49-F238E27FC236}">
              <a16:creationId xmlns:a16="http://schemas.microsoft.com/office/drawing/2014/main" id="{40557A84-D5D5-4690-9A95-63A5C533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1" name="Picture 20">
          <a:extLst>
            <a:ext uri="{FF2B5EF4-FFF2-40B4-BE49-F238E27FC236}">
              <a16:creationId xmlns:a16="http://schemas.microsoft.com/office/drawing/2014/main" id="{C3DBEF45-5A56-47B7-8A6A-5E9AF93B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2" name="Picture 20">
          <a:extLst>
            <a:ext uri="{FF2B5EF4-FFF2-40B4-BE49-F238E27FC236}">
              <a16:creationId xmlns:a16="http://schemas.microsoft.com/office/drawing/2014/main" id="{B640E416-5F9F-4D4A-B216-E68A0DF1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3" name="Picture 20">
          <a:extLst>
            <a:ext uri="{FF2B5EF4-FFF2-40B4-BE49-F238E27FC236}">
              <a16:creationId xmlns:a16="http://schemas.microsoft.com/office/drawing/2014/main" id="{2C5FFC71-1213-423C-91A8-4F52C78D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4" name="Picture 20">
          <a:extLst>
            <a:ext uri="{FF2B5EF4-FFF2-40B4-BE49-F238E27FC236}">
              <a16:creationId xmlns:a16="http://schemas.microsoft.com/office/drawing/2014/main" id="{FAA5FE1A-FC59-4126-AFFA-E5476E46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5" name="Picture 20">
          <a:extLst>
            <a:ext uri="{FF2B5EF4-FFF2-40B4-BE49-F238E27FC236}">
              <a16:creationId xmlns:a16="http://schemas.microsoft.com/office/drawing/2014/main" id="{31C23A03-1C9F-4670-9C39-4696C877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6" name="Picture 20">
          <a:extLst>
            <a:ext uri="{FF2B5EF4-FFF2-40B4-BE49-F238E27FC236}">
              <a16:creationId xmlns:a16="http://schemas.microsoft.com/office/drawing/2014/main" id="{EC1621F3-26CC-4B49-ADD8-4C19EA46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7" name="Picture 20">
          <a:extLst>
            <a:ext uri="{FF2B5EF4-FFF2-40B4-BE49-F238E27FC236}">
              <a16:creationId xmlns:a16="http://schemas.microsoft.com/office/drawing/2014/main" id="{7FDEDAEF-E3E7-4CAE-A1E6-7D73480F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8" name="Picture 20">
          <a:extLst>
            <a:ext uri="{FF2B5EF4-FFF2-40B4-BE49-F238E27FC236}">
              <a16:creationId xmlns:a16="http://schemas.microsoft.com/office/drawing/2014/main" id="{2199651C-A0D2-473B-8561-DA3DDA41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09" name="Picture 20">
          <a:extLst>
            <a:ext uri="{FF2B5EF4-FFF2-40B4-BE49-F238E27FC236}">
              <a16:creationId xmlns:a16="http://schemas.microsoft.com/office/drawing/2014/main" id="{0D02D0F5-87D0-4CB5-BAD2-F4C17D2C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10" name="Picture 20">
          <a:extLst>
            <a:ext uri="{FF2B5EF4-FFF2-40B4-BE49-F238E27FC236}">
              <a16:creationId xmlns:a16="http://schemas.microsoft.com/office/drawing/2014/main" id="{65C4F5D4-A4F4-4FAF-9810-29BD4433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11" name="Picture 20">
          <a:extLst>
            <a:ext uri="{FF2B5EF4-FFF2-40B4-BE49-F238E27FC236}">
              <a16:creationId xmlns:a16="http://schemas.microsoft.com/office/drawing/2014/main" id="{2E868FC7-5215-4F8E-AFF1-D0AE23A6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12" name="Picture 20">
          <a:extLst>
            <a:ext uri="{FF2B5EF4-FFF2-40B4-BE49-F238E27FC236}">
              <a16:creationId xmlns:a16="http://schemas.microsoft.com/office/drawing/2014/main" id="{510F7D94-2174-4828-BFA6-5750526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13" name="Picture 20">
          <a:extLst>
            <a:ext uri="{FF2B5EF4-FFF2-40B4-BE49-F238E27FC236}">
              <a16:creationId xmlns:a16="http://schemas.microsoft.com/office/drawing/2014/main" id="{5C4B1DA8-9D00-490E-BA0B-6EB0D1399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14" name="Picture 20">
          <a:extLst>
            <a:ext uri="{FF2B5EF4-FFF2-40B4-BE49-F238E27FC236}">
              <a16:creationId xmlns:a16="http://schemas.microsoft.com/office/drawing/2014/main" id="{90969C96-57D3-4EAE-AA19-2A912DFF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15" name="Picture 20">
          <a:extLst>
            <a:ext uri="{FF2B5EF4-FFF2-40B4-BE49-F238E27FC236}">
              <a16:creationId xmlns:a16="http://schemas.microsoft.com/office/drawing/2014/main" id="{1F19CF1A-282B-4DF2-90F1-D25AD416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16" name="Picture 20">
          <a:extLst>
            <a:ext uri="{FF2B5EF4-FFF2-40B4-BE49-F238E27FC236}">
              <a16:creationId xmlns:a16="http://schemas.microsoft.com/office/drawing/2014/main" id="{9C6B9291-2447-4D91-B66C-C1CBAD62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17" name="Picture 20">
          <a:extLst>
            <a:ext uri="{FF2B5EF4-FFF2-40B4-BE49-F238E27FC236}">
              <a16:creationId xmlns:a16="http://schemas.microsoft.com/office/drawing/2014/main" id="{3BEFA73B-E185-4ECC-9727-C24409F6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18" name="Picture 20">
          <a:extLst>
            <a:ext uri="{FF2B5EF4-FFF2-40B4-BE49-F238E27FC236}">
              <a16:creationId xmlns:a16="http://schemas.microsoft.com/office/drawing/2014/main" id="{5F16043D-F1DF-4094-AA60-C950D093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19" name="Picture 20">
          <a:extLst>
            <a:ext uri="{FF2B5EF4-FFF2-40B4-BE49-F238E27FC236}">
              <a16:creationId xmlns:a16="http://schemas.microsoft.com/office/drawing/2014/main" id="{B433F0FF-1136-4A9F-9262-D5032C06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0" name="Picture 20">
          <a:extLst>
            <a:ext uri="{FF2B5EF4-FFF2-40B4-BE49-F238E27FC236}">
              <a16:creationId xmlns:a16="http://schemas.microsoft.com/office/drawing/2014/main" id="{2447A890-9B63-40F7-9BD3-8BEACA53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1" name="Picture 20">
          <a:extLst>
            <a:ext uri="{FF2B5EF4-FFF2-40B4-BE49-F238E27FC236}">
              <a16:creationId xmlns:a16="http://schemas.microsoft.com/office/drawing/2014/main" id="{3D856836-9FDF-40BF-A9E0-76D2F4BC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2" name="Picture 20">
          <a:extLst>
            <a:ext uri="{FF2B5EF4-FFF2-40B4-BE49-F238E27FC236}">
              <a16:creationId xmlns:a16="http://schemas.microsoft.com/office/drawing/2014/main" id="{11257EF9-2EB0-4CCF-A003-8850D510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3" name="Picture 20">
          <a:extLst>
            <a:ext uri="{FF2B5EF4-FFF2-40B4-BE49-F238E27FC236}">
              <a16:creationId xmlns:a16="http://schemas.microsoft.com/office/drawing/2014/main" id="{C27FBA06-CA56-4ACD-B801-3170AAFF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4" name="Picture 20">
          <a:extLst>
            <a:ext uri="{FF2B5EF4-FFF2-40B4-BE49-F238E27FC236}">
              <a16:creationId xmlns:a16="http://schemas.microsoft.com/office/drawing/2014/main" id="{28D8C4D5-03D0-46B0-AB5C-4E91C99F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5" name="Picture 20">
          <a:extLst>
            <a:ext uri="{FF2B5EF4-FFF2-40B4-BE49-F238E27FC236}">
              <a16:creationId xmlns:a16="http://schemas.microsoft.com/office/drawing/2014/main" id="{88234E79-3000-46C8-BCDE-74058810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6" name="Picture 20">
          <a:extLst>
            <a:ext uri="{FF2B5EF4-FFF2-40B4-BE49-F238E27FC236}">
              <a16:creationId xmlns:a16="http://schemas.microsoft.com/office/drawing/2014/main" id="{4F3284E7-2CF1-419B-9164-FB4375F3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7" name="Picture 20">
          <a:extLst>
            <a:ext uri="{FF2B5EF4-FFF2-40B4-BE49-F238E27FC236}">
              <a16:creationId xmlns:a16="http://schemas.microsoft.com/office/drawing/2014/main" id="{D395E091-ACE4-4965-9461-4501B4E8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8" name="Picture 20">
          <a:extLst>
            <a:ext uri="{FF2B5EF4-FFF2-40B4-BE49-F238E27FC236}">
              <a16:creationId xmlns:a16="http://schemas.microsoft.com/office/drawing/2014/main" id="{352565E2-9E77-45EB-B7C7-7EDA1107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29" name="Picture 20">
          <a:extLst>
            <a:ext uri="{FF2B5EF4-FFF2-40B4-BE49-F238E27FC236}">
              <a16:creationId xmlns:a16="http://schemas.microsoft.com/office/drawing/2014/main" id="{32FAACB9-AE8A-4FD3-858C-7EC1D7BB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30" name="Picture 20">
          <a:extLst>
            <a:ext uri="{FF2B5EF4-FFF2-40B4-BE49-F238E27FC236}">
              <a16:creationId xmlns:a16="http://schemas.microsoft.com/office/drawing/2014/main" id="{5AA78458-4F49-4D58-B955-4FCDFCB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31" name="Picture 20">
          <a:extLst>
            <a:ext uri="{FF2B5EF4-FFF2-40B4-BE49-F238E27FC236}">
              <a16:creationId xmlns:a16="http://schemas.microsoft.com/office/drawing/2014/main" id="{3AD2F876-4DE9-4DA2-AFA8-51D39AAF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32" name="Picture 20">
          <a:extLst>
            <a:ext uri="{FF2B5EF4-FFF2-40B4-BE49-F238E27FC236}">
              <a16:creationId xmlns:a16="http://schemas.microsoft.com/office/drawing/2014/main" id="{4AC0935B-75F0-4291-994D-F568CE6D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33" name="Picture 20">
          <a:extLst>
            <a:ext uri="{FF2B5EF4-FFF2-40B4-BE49-F238E27FC236}">
              <a16:creationId xmlns:a16="http://schemas.microsoft.com/office/drawing/2014/main" id="{AF55987B-714B-47B1-895B-D64E5E64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34" name="Picture 20">
          <a:extLst>
            <a:ext uri="{FF2B5EF4-FFF2-40B4-BE49-F238E27FC236}">
              <a16:creationId xmlns:a16="http://schemas.microsoft.com/office/drawing/2014/main" id="{DAB4D0A6-BEEC-48FF-9B6E-E91A648F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35" name="Picture 20">
          <a:extLst>
            <a:ext uri="{FF2B5EF4-FFF2-40B4-BE49-F238E27FC236}">
              <a16:creationId xmlns:a16="http://schemas.microsoft.com/office/drawing/2014/main" id="{5DF5C002-68B4-49C2-A478-1C90C021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36" name="Picture 20">
          <a:extLst>
            <a:ext uri="{FF2B5EF4-FFF2-40B4-BE49-F238E27FC236}">
              <a16:creationId xmlns:a16="http://schemas.microsoft.com/office/drawing/2014/main" id="{A3EC4B61-DD98-4610-BA05-112C054D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37" name="Picture 20">
          <a:extLst>
            <a:ext uri="{FF2B5EF4-FFF2-40B4-BE49-F238E27FC236}">
              <a16:creationId xmlns:a16="http://schemas.microsoft.com/office/drawing/2014/main" id="{DF58661A-CA12-4688-8087-35C6C0E7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38" name="Picture 20">
          <a:extLst>
            <a:ext uri="{FF2B5EF4-FFF2-40B4-BE49-F238E27FC236}">
              <a16:creationId xmlns:a16="http://schemas.microsoft.com/office/drawing/2014/main" id="{61273477-6A3D-442C-BC58-84A83140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39" name="Picture 20">
          <a:extLst>
            <a:ext uri="{FF2B5EF4-FFF2-40B4-BE49-F238E27FC236}">
              <a16:creationId xmlns:a16="http://schemas.microsoft.com/office/drawing/2014/main" id="{4EF7445C-808C-4627-8E65-837741FD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0" name="Picture 20">
          <a:extLst>
            <a:ext uri="{FF2B5EF4-FFF2-40B4-BE49-F238E27FC236}">
              <a16:creationId xmlns:a16="http://schemas.microsoft.com/office/drawing/2014/main" id="{7C86528F-ABC3-4F99-8F2D-0CFD76A1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1" name="Picture 20">
          <a:extLst>
            <a:ext uri="{FF2B5EF4-FFF2-40B4-BE49-F238E27FC236}">
              <a16:creationId xmlns:a16="http://schemas.microsoft.com/office/drawing/2014/main" id="{F0DC9D37-502D-4954-A80F-B7C50D6B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2" name="Picture 20">
          <a:extLst>
            <a:ext uri="{FF2B5EF4-FFF2-40B4-BE49-F238E27FC236}">
              <a16:creationId xmlns:a16="http://schemas.microsoft.com/office/drawing/2014/main" id="{E7A952A1-43A8-4877-8BA2-D4CA2E24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3" name="Picture 20">
          <a:extLst>
            <a:ext uri="{FF2B5EF4-FFF2-40B4-BE49-F238E27FC236}">
              <a16:creationId xmlns:a16="http://schemas.microsoft.com/office/drawing/2014/main" id="{57DF4657-CCB8-4AB9-BC36-3FB11853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4" name="Picture 20">
          <a:extLst>
            <a:ext uri="{FF2B5EF4-FFF2-40B4-BE49-F238E27FC236}">
              <a16:creationId xmlns:a16="http://schemas.microsoft.com/office/drawing/2014/main" id="{2A2F37D9-341C-4608-97FC-79A396E3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5" name="Picture 20">
          <a:extLst>
            <a:ext uri="{FF2B5EF4-FFF2-40B4-BE49-F238E27FC236}">
              <a16:creationId xmlns:a16="http://schemas.microsoft.com/office/drawing/2014/main" id="{64544375-C6EE-456E-9BAB-A8C48331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6" name="Picture 20">
          <a:extLst>
            <a:ext uri="{FF2B5EF4-FFF2-40B4-BE49-F238E27FC236}">
              <a16:creationId xmlns:a16="http://schemas.microsoft.com/office/drawing/2014/main" id="{49D61A96-FFC6-4F31-9D7B-3C60C27C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7" name="Picture 20">
          <a:extLst>
            <a:ext uri="{FF2B5EF4-FFF2-40B4-BE49-F238E27FC236}">
              <a16:creationId xmlns:a16="http://schemas.microsoft.com/office/drawing/2014/main" id="{1D7AA0A2-C788-4F4F-9624-732D3BE1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8" name="Picture 20">
          <a:extLst>
            <a:ext uri="{FF2B5EF4-FFF2-40B4-BE49-F238E27FC236}">
              <a16:creationId xmlns:a16="http://schemas.microsoft.com/office/drawing/2014/main" id="{A8512BD4-A53C-4195-82C3-07ACBA6B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49" name="Picture 20">
          <a:extLst>
            <a:ext uri="{FF2B5EF4-FFF2-40B4-BE49-F238E27FC236}">
              <a16:creationId xmlns:a16="http://schemas.microsoft.com/office/drawing/2014/main" id="{A8C7F507-D102-45A7-9EC8-F5F6929A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0" name="Picture 20">
          <a:extLst>
            <a:ext uri="{FF2B5EF4-FFF2-40B4-BE49-F238E27FC236}">
              <a16:creationId xmlns:a16="http://schemas.microsoft.com/office/drawing/2014/main" id="{0591F72F-8E73-4A13-B0BC-229F1CF6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1" name="Picture 20">
          <a:extLst>
            <a:ext uri="{FF2B5EF4-FFF2-40B4-BE49-F238E27FC236}">
              <a16:creationId xmlns:a16="http://schemas.microsoft.com/office/drawing/2014/main" id="{5C2ABD86-5FE4-4E8A-93BB-5B7413B5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2" name="Picture 20">
          <a:extLst>
            <a:ext uri="{FF2B5EF4-FFF2-40B4-BE49-F238E27FC236}">
              <a16:creationId xmlns:a16="http://schemas.microsoft.com/office/drawing/2014/main" id="{314F8BA6-3101-42CB-83A3-7E2208E9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3" name="Picture 20">
          <a:extLst>
            <a:ext uri="{FF2B5EF4-FFF2-40B4-BE49-F238E27FC236}">
              <a16:creationId xmlns:a16="http://schemas.microsoft.com/office/drawing/2014/main" id="{8EE0F73D-0832-4B09-AA28-002CCE6F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4" name="Picture 20">
          <a:extLst>
            <a:ext uri="{FF2B5EF4-FFF2-40B4-BE49-F238E27FC236}">
              <a16:creationId xmlns:a16="http://schemas.microsoft.com/office/drawing/2014/main" id="{E1803F80-DB2B-4031-BF9B-E43601A6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5" name="Picture 20">
          <a:extLst>
            <a:ext uri="{FF2B5EF4-FFF2-40B4-BE49-F238E27FC236}">
              <a16:creationId xmlns:a16="http://schemas.microsoft.com/office/drawing/2014/main" id="{156427A5-E014-4D00-AE44-1BB0D594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6" name="Picture 20">
          <a:extLst>
            <a:ext uri="{FF2B5EF4-FFF2-40B4-BE49-F238E27FC236}">
              <a16:creationId xmlns:a16="http://schemas.microsoft.com/office/drawing/2014/main" id="{9021601D-59C8-487C-A55E-B3396831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7" name="Picture 20">
          <a:extLst>
            <a:ext uri="{FF2B5EF4-FFF2-40B4-BE49-F238E27FC236}">
              <a16:creationId xmlns:a16="http://schemas.microsoft.com/office/drawing/2014/main" id="{95DF7864-7695-41D3-9291-09429A04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58" name="Picture 20">
          <a:extLst>
            <a:ext uri="{FF2B5EF4-FFF2-40B4-BE49-F238E27FC236}">
              <a16:creationId xmlns:a16="http://schemas.microsoft.com/office/drawing/2014/main" id="{0B424255-0516-4292-A156-05C072B7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59" name="Picture 20">
          <a:extLst>
            <a:ext uri="{FF2B5EF4-FFF2-40B4-BE49-F238E27FC236}">
              <a16:creationId xmlns:a16="http://schemas.microsoft.com/office/drawing/2014/main" id="{0AC5321E-01CC-4277-9087-E03987C7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0" name="Picture 20">
          <a:extLst>
            <a:ext uri="{FF2B5EF4-FFF2-40B4-BE49-F238E27FC236}">
              <a16:creationId xmlns:a16="http://schemas.microsoft.com/office/drawing/2014/main" id="{0BC604C9-B1F2-418C-9B33-7CFB5BB4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1" name="Picture 20">
          <a:extLst>
            <a:ext uri="{FF2B5EF4-FFF2-40B4-BE49-F238E27FC236}">
              <a16:creationId xmlns:a16="http://schemas.microsoft.com/office/drawing/2014/main" id="{85C08A14-E1D6-4AA5-97E4-F4062E64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2" name="Picture 20">
          <a:extLst>
            <a:ext uri="{FF2B5EF4-FFF2-40B4-BE49-F238E27FC236}">
              <a16:creationId xmlns:a16="http://schemas.microsoft.com/office/drawing/2014/main" id="{CD3E3BE9-D3A6-4C81-8A83-282E6FB6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3" name="Picture 20">
          <a:extLst>
            <a:ext uri="{FF2B5EF4-FFF2-40B4-BE49-F238E27FC236}">
              <a16:creationId xmlns:a16="http://schemas.microsoft.com/office/drawing/2014/main" id="{82C71F20-C7C0-49BA-9555-A1B8A733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4" name="Picture 20">
          <a:extLst>
            <a:ext uri="{FF2B5EF4-FFF2-40B4-BE49-F238E27FC236}">
              <a16:creationId xmlns:a16="http://schemas.microsoft.com/office/drawing/2014/main" id="{2CCCFF0E-BA04-4962-B75A-FC178AB4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5" name="Picture 20">
          <a:extLst>
            <a:ext uri="{FF2B5EF4-FFF2-40B4-BE49-F238E27FC236}">
              <a16:creationId xmlns:a16="http://schemas.microsoft.com/office/drawing/2014/main" id="{5DE62F06-78EA-47E1-99BC-45217FF0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6" name="Picture 20">
          <a:extLst>
            <a:ext uri="{FF2B5EF4-FFF2-40B4-BE49-F238E27FC236}">
              <a16:creationId xmlns:a16="http://schemas.microsoft.com/office/drawing/2014/main" id="{F9405E11-FB1B-46AA-95D3-1CAD3CA7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7" name="Picture 20">
          <a:extLst>
            <a:ext uri="{FF2B5EF4-FFF2-40B4-BE49-F238E27FC236}">
              <a16:creationId xmlns:a16="http://schemas.microsoft.com/office/drawing/2014/main" id="{F78AA2ED-E87A-437F-919E-ACCD85C2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8" name="Picture 20">
          <a:extLst>
            <a:ext uri="{FF2B5EF4-FFF2-40B4-BE49-F238E27FC236}">
              <a16:creationId xmlns:a16="http://schemas.microsoft.com/office/drawing/2014/main" id="{E97D8A78-FAE3-4B9D-BCDA-1731F09B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69" name="Picture 20">
          <a:extLst>
            <a:ext uri="{FF2B5EF4-FFF2-40B4-BE49-F238E27FC236}">
              <a16:creationId xmlns:a16="http://schemas.microsoft.com/office/drawing/2014/main" id="{FE371EBA-E4F9-4C19-A7AD-C6053EB85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0" name="Picture 20">
          <a:extLst>
            <a:ext uri="{FF2B5EF4-FFF2-40B4-BE49-F238E27FC236}">
              <a16:creationId xmlns:a16="http://schemas.microsoft.com/office/drawing/2014/main" id="{44D6E57B-7BCB-4D79-8912-D24E644F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1" name="Picture 20">
          <a:extLst>
            <a:ext uri="{FF2B5EF4-FFF2-40B4-BE49-F238E27FC236}">
              <a16:creationId xmlns:a16="http://schemas.microsoft.com/office/drawing/2014/main" id="{F76B5357-06A6-48CE-9213-85B69BEB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2" name="Picture 20">
          <a:extLst>
            <a:ext uri="{FF2B5EF4-FFF2-40B4-BE49-F238E27FC236}">
              <a16:creationId xmlns:a16="http://schemas.microsoft.com/office/drawing/2014/main" id="{71D36757-F932-4C9C-B2F4-8F734A13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3" name="Picture 20">
          <a:extLst>
            <a:ext uri="{FF2B5EF4-FFF2-40B4-BE49-F238E27FC236}">
              <a16:creationId xmlns:a16="http://schemas.microsoft.com/office/drawing/2014/main" id="{E3F75A34-0651-46A7-AA5F-D1BAB04B5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4" name="Picture 20">
          <a:extLst>
            <a:ext uri="{FF2B5EF4-FFF2-40B4-BE49-F238E27FC236}">
              <a16:creationId xmlns:a16="http://schemas.microsoft.com/office/drawing/2014/main" id="{D703CFBB-ACE4-4C60-B198-0B4D522F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5" name="Picture 20">
          <a:extLst>
            <a:ext uri="{FF2B5EF4-FFF2-40B4-BE49-F238E27FC236}">
              <a16:creationId xmlns:a16="http://schemas.microsoft.com/office/drawing/2014/main" id="{83798F9A-7F25-451E-9CC4-B8FC551F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6" name="Picture 20">
          <a:extLst>
            <a:ext uri="{FF2B5EF4-FFF2-40B4-BE49-F238E27FC236}">
              <a16:creationId xmlns:a16="http://schemas.microsoft.com/office/drawing/2014/main" id="{0393F87D-B889-4071-931E-07ECA858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7" name="Picture 20">
          <a:extLst>
            <a:ext uri="{FF2B5EF4-FFF2-40B4-BE49-F238E27FC236}">
              <a16:creationId xmlns:a16="http://schemas.microsoft.com/office/drawing/2014/main" id="{35550D84-96FE-4578-BA9B-21048E5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8" name="Picture 20">
          <a:extLst>
            <a:ext uri="{FF2B5EF4-FFF2-40B4-BE49-F238E27FC236}">
              <a16:creationId xmlns:a16="http://schemas.microsoft.com/office/drawing/2014/main" id="{7883A044-9719-4029-9F10-59AEB755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79" name="Picture 20">
          <a:extLst>
            <a:ext uri="{FF2B5EF4-FFF2-40B4-BE49-F238E27FC236}">
              <a16:creationId xmlns:a16="http://schemas.microsoft.com/office/drawing/2014/main" id="{EEF41BD2-E5F9-4D8D-A806-957EF983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280" name="Picture 20">
          <a:extLst>
            <a:ext uri="{FF2B5EF4-FFF2-40B4-BE49-F238E27FC236}">
              <a16:creationId xmlns:a16="http://schemas.microsoft.com/office/drawing/2014/main" id="{5BEE36CD-C7A2-4AB8-8D50-1F7D76BE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1" name="Picture 20">
          <a:extLst>
            <a:ext uri="{FF2B5EF4-FFF2-40B4-BE49-F238E27FC236}">
              <a16:creationId xmlns:a16="http://schemas.microsoft.com/office/drawing/2014/main" id="{2DB671CA-3008-4D01-AFB5-7BAF09BE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2" name="Picture 20">
          <a:extLst>
            <a:ext uri="{FF2B5EF4-FFF2-40B4-BE49-F238E27FC236}">
              <a16:creationId xmlns:a16="http://schemas.microsoft.com/office/drawing/2014/main" id="{9D55B067-54D6-4C56-8D35-6FB0D83C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3" name="Picture 20">
          <a:extLst>
            <a:ext uri="{FF2B5EF4-FFF2-40B4-BE49-F238E27FC236}">
              <a16:creationId xmlns:a16="http://schemas.microsoft.com/office/drawing/2014/main" id="{3B388ECD-B2C1-4753-BD2D-10904B44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4" name="Picture 20">
          <a:extLst>
            <a:ext uri="{FF2B5EF4-FFF2-40B4-BE49-F238E27FC236}">
              <a16:creationId xmlns:a16="http://schemas.microsoft.com/office/drawing/2014/main" id="{4DD97EC7-9E5B-4A8B-9ECE-8D1C1B0A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5" name="Picture 20">
          <a:extLst>
            <a:ext uri="{FF2B5EF4-FFF2-40B4-BE49-F238E27FC236}">
              <a16:creationId xmlns:a16="http://schemas.microsoft.com/office/drawing/2014/main" id="{01C9E920-8A7C-4B47-860F-CE060229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6" name="Picture 20">
          <a:extLst>
            <a:ext uri="{FF2B5EF4-FFF2-40B4-BE49-F238E27FC236}">
              <a16:creationId xmlns:a16="http://schemas.microsoft.com/office/drawing/2014/main" id="{8DAA332C-192B-4B9A-9E58-4501B38D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7" name="Picture 20">
          <a:extLst>
            <a:ext uri="{FF2B5EF4-FFF2-40B4-BE49-F238E27FC236}">
              <a16:creationId xmlns:a16="http://schemas.microsoft.com/office/drawing/2014/main" id="{CC424C84-7282-4671-A4BE-08E976BA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8" name="Picture 20">
          <a:extLst>
            <a:ext uri="{FF2B5EF4-FFF2-40B4-BE49-F238E27FC236}">
              <a16:creationId xmlns:a16="http://schemas.microsoft.com/office/drawing/2014/main" id="{E2705180-1F91-4B4D-AF1C-13DDB665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89" name="Picture 20">
          <a:extLst>
            <a:ext uri="{FF2B5EF4-FFF2-40B4-BE49-F238E27FC236}">
              <a16:creationId xmlns:a16="http://schemas.microsoft.com/office/drawing/2014/main" id="{AAE06362-5F16-40D6-9347-6DFA7DE1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0" name="Picture 20">
          <a:extLst>
            <a:ext uri="{FF2B5EF4-FFF2-40B4-BE49-F238E27FC236}">
              <a16:creationId xmlns:a16="http://schemas.microsoft.com/office/drawing/2014/main" id="{FA69ECCF-9CFB-492A-8C3C-6B153F3B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1" name="Picture 20">
          <a:extLst>
            <a:ext uri="{FF2B5EF4-FFF2-40B4-BE49-F238E27FC236}">
              <a16:creationId xmlns:a16="http://schemas.microsoft.com/office/drawing/2014/main" id="{93B6CC5E-24B3-4B64-BC9D-C1261819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2" name="Picture 20">
          <a:extLst>
            <a:ext uri="{FF2B5EF4-FFF2-40B4-BE49-F238E27FC236}">
              <a16:creationId xmlns:a16="http://schemas.microsoft.com/office/drawing/2014/main" id="{7AB743D0-5B33-4416-84D4-54FE2DD1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3" name="Picture 20">
          <a:extLst>
            <a:ext uri="{FF2B5EF4-FFF2-40B4-BE49-F238E27FC236}">
              <a16:creationId xmlns:a16="http://schemas.microsoft.com/office/drawing/2014/main" id="{4A24A6A9-DCEE-42A5-806C-344BACCA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4" name="Picture 20">
          <a:extLst>
            <a:ext uri="{FF2B5EF4-FFF2-40B4-BE49-F238E27FC236}">
              <a16:creationId xmlns:a16="http://schemas.microsoft.com/office/drawing/2014/main" id="{CA520C33-B83E-4569-A070-70958C3B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5" name="Picture 20">
          <a:extLst>
            <a:ext uri="{FF2B5EF4-FFF2-40B4-BE49-F238E27FC236}">
              <a16:creationId xmlns:a16="http://schemas.microsoft.com/office/drawing/2014/main" id="{5245584C-A44C-4ADF-9803-34D2C23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6" name="Picture 20">
          <a:extLst>
            <a:ext uri="{FF2B5EF4-FFF2-40B4-BE49-F238E27FC236}">
              <a16:creationId xmlns:a16="http://schemas.microsoft.com/office/drawing/2014/main" id="{BC5AFE7B-12C8-4B2A-B77C-BC0CDDAE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7" name="Picture 20">
          <a:extLst>
            <a:ext uri="{FF2B5EF4-FFF2-40B4-BE49-F238E27FC236}">
              <a16:creationId xmlns:a16="http://schemas.microsoft.com/office/drawing/2014/main" id="{72A6C35F-37C9-43BC-8274-8C3D16A6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8" name="Picture 20">
          <a:extLst>
            <a:ext uri="{FF2B5EF4-FFF2-40B4-BE49-F238E27FC236}">
              <a16:creationId xmlns:a16="http://schemas.microsoft.com/office/drawing/2014/main" id="{E8534F15-E516-49F1-AD9D-F0560FAD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299" name="Picture 20">
          <a:extLst>
            <a:ext uri="{FF2B5EF4-FFF2-40B4-BE49-F238E27FC236}">
              <a16:creationId xmlns:a16="http://schemas.microsoft.com/office/drawing/2014/main" id="{4A6BEF55-75E2-4F67-A13E-84222D92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00" name="Picture 20">
          <a:extLst>
            <a:ext uri="{FF2B5EF4-FFF2-40B4-BE49-F238E27FC236}">
              <a16:creationId xmlns:a16="http://schemas.microsoft.com/office/drawing/2014/main" id="{D252A04F-F2DE-457A-A488-BBBEBEE1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01" name="Picture 20">
          <a:extLst>
            <a:ext uri="{FF2B5EF4-FFF2-40B4-BE49-F238E27FC236}">
              <a16:creationId xmlns:a16="http://schemas.microsoft.com/office/drawing/2014/main" id="{7D162279-3D8B-4E5E-B249-0DBA2260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02" name="Picture 20">
          <a:extLst>
            <a:ext uri="{FF2B5EF4-FFF2-40B4-BE49-F238E27FC236}">
              <a16:creationId xmlns:a16="http://schemas.microsoft.com/office/drawing/2014/main" id="{305A178C-D3DB-4887-9988-199987FC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03" name="Picture 20">
          <a:extLst>
            <a:ext uri="{FF2B5EF4-FFF2-40B4-BE49-F238E27FC236}">
              <a16:creationId xmlns:a16="http://schemas.microsoft.com/office/drawing/2014/main" id="{349507D8-DE34-46CB-9CFD-2E808E58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04" name="Picture 20">
          <a:extLst>
            <a:ext uri="{FF2B5EF4-FFF2-40B4-BE49-F238E27FC236}">
              <a16:creationId xmlns:a16="http://schemas.microsoft.com/office/drawing/2014/main" id="{E08B2D26-01A6-4C6D-95B3-B59554B5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05" name="Picture 20">
          <a:extLst>
            <a:ext uri="{FF2B5EF4-FFF2-40B4-BE49-F238E27FC236}">
              <a16:creationId xmlns:a16="http://schemas.microsoft.com/office/drawing/2014/main" id="{C2919612-F80D-413A-B3CE-8719A89C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06" name="Picture 20">
          <a:extLst>
            <a:ext uri="{FF2B5EF4-FFF2-40B4-BE49-F238E27FC236}">
              <a16:creationId xmlns:a16="http://schemas.microsoft.com/office/drawing/2014/main" id="{3C33B487-9EC9-4EE4-874E-E5B14667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07" name="Picture 20">
          <a:extLst>
            <a:ext uri="{FF2B5EF4-FFF2-40B4-BE49-F238E27FC236}">
              <a16:creationId xmlns:a16="http://schemas.microsoft.com/office/drawing/2014/main" id="{B7C62DB2-8D93-4DDF-9D13-2BC40A57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08" name="Picture 20">
          <a:extLst>
            <a:ext uri="{FF2B5EF4-FFF2-40B4-BE49-F238E27FC236}">
              <a16:creationId xmlns:a16="http://schemas.microsoft.com/office/drawing/2014/main" id="{25B0D5FD-B5B6-4664-93AA-DD8B6D2A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09" name="Picture 20">
          <a:extLst>
            <a:ext uri="{FF2B5EF4-FFF2-40B4-BE49-F238E27FC236}">
              <a16:creationId xmlns:a16="http://schemas.microsoft.com/office/drawing/2014/main" id="{6DCB5419-9F17-40C2-A479-C90E90B1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0" name="Picture 20">
          <a:extLst>
            <a:ext uri="{FF2B5EF4-FFF2-40B4-BE49-F238E27FC236}">
              <a16:creationId xmlns:a16="http://schemas.microsoft.com/office/drawing/2014/main" id="{30C33EED-F3D8-46A5-81C2-7AB3F905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1" name="Picture 20">
          <a:extLst>
            <a:ext uri="{FF2B5EF4-FFF2-40B4-BE49-F238E27FC236}">
              <a16:creationId xmlns:a16="http://schemas.microsoft.com/office/drawing/2014/main" id="{2F480E68-45DE-4FE4-8F47-038B15FF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2" name="Picture 20">
          <a:extLst>
            <a:ext uri="{FF2B5EF4-FFF2-40B4-BE49-F238E27FC236}">
              <a16:creationId xmlns:a16="http://schemas.microsoft.com/office/drawing/2014/main" id="{445E69AF-199B-4437-9C74-B8603DD3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3" name="Picture 20">
          <a:extLst>
            <a:ext uri="{FF2B5EF4-FFF2-40B4-BE49-F238E27FC236}">
              <a16:creationId xmlns:a16="http://schemas.microsoft.com/office/drawing/2014/main" id="{D6847911-BEDE-42D5-882F-3C860C63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4" name="Picture 20">
          <a:extLst>
            <a:ext uri="{FF2B5EF4-FFF2-40B4-BE49-F238E27FC236}">
              <a16:creationId xmlns:a16="http://schemas.microsoft.com/office/drawing/2014/main" id="{CE4BEF4C-A215-4F80-81FC-4448D12B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5" name="Picture 20">
          <a:extLst>
            <a:ext uri="{FF2B5EF4-FFF2-40B4-BE49-F238E27FC236}">
              <a16:creationId xmlns:a16="http://schemas.microsoft.com/office/drawing/2014/main" id="{19D78EFA-CE16-4BA2-8104-64436B8A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6" name="Picture 20">
          <a:extLst>
            <a:ext uri="{FF2B5EF4-FFF2-40B4-BE49-F238E27FC236}">
              <a16:creationId xmlns:a16="http://schemas.microsoft.com/office/drawing/2014/main" id="{A7E97E2F-F73E-4A99-B2AB-C0C7E874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7" name="Picture 20">
          <a:extLst>
            <a:ext uri="{FF2B5EF4-FFF2-40B4-BE49-F238E27FC236}">
              <a16:creationId xmlns:a16="http://schemas.microsoft.com/office/drawing/2014/main" id="{FCB76557-B45E-4D5B-8D00-D1C0D8F7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8" name="Picture 20">
          <a:extLst>
            <a:ext uri="{FF2B5EF4-FFF2-40B4-BE49-F238E27FC236}">
              <a16:creationId xmlns:a16="http://schemas.microsoft.com/office/drawing/2014/main" id="{DE169EB0-9960-4B77-B8B3-A3AF127C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19" name="Picture 20">
          <a:extLst>
            <a:ext uri="{FF2B5EF4-FFF2-40B4-BE49-F238E27FC236}">
              <a16:creationId xmlns:a16="http://schemas.microsoft.com/office/drawing/2014/main" id="{451752E0-BAF6-49FE-8D7F-008C85D3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20" name="Picture 20">
          <a:extLst>
            <a:ext uri="{FF2B5EF4-FFF2-40B4-BE49-F238E27FC236}">
              <a16:creationId xmlns:a16="http://schemas.microsoft.com/office/drawing/2014/main" id="{1F26DF67-243F-4CEC-9299-374D6FF0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21" name="Picture 20">
          <a:extLst>
            <a:ext uri="{FF2B5EF4-FFF2-40B4-BE49-F238E27FC236}">
              <a16:creationId xmlns:a16="http://schemas.microsoft.com/office/drawing/2014/main" id="{F279FF06-2AFC-4A38-96B1-5B587AED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22" name="Picture 20">
          <a:extLst>
            <a:ext uri="{FF2B5EF4-FFF2-40B4-BE49-F238E27FC236}">
              <a16:creationId xmlns:a16="http://schemas.microsoft.com/office/drawing/2014/main" id="{F425BD2A-1773-4DFF-8A7E-5A96AA15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23" name="Picture 20">
          <a:extLst>
            <a:ext uri="{FF2B5EF4-FFF2-40B4-BE49-F238E27FC236}">
              <a16:creationId xmlns:a16="http://schemas.microsoft.com/office/drawing/2014/main" id="{C5D05359-C7B9-4108-BC2F-C0EB7862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24" name="Picture 20">
          <a:extLst>
            <a:ext uri="{FF2B5EF4-FFF2-40B4-BE49-F238E27FC236}">
              <a16:creationId xmlns:a16="http://schemas.microsoft.com/office/drawing/2014/main" id="{254C8315-7DCF-4CA4-82C1-3AA66F85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25" name="Picture 20">
          <a:extLst>
            <a:ext uri="{FF2B5EF4-FFF2-40B4-BE49-F238E27FC236}">
              <a16:creationId xmlns:a16="http://schemas.microsoft.com/office/drawing/2014/main" id="{50D9961B-D2D1-4FE1-8112-3A177281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26" name="Picture 20">
          <a:extLst>
            <a:ext uri="{FF2B5EF4-FFF2-40B4-BE49-F238E27FC236}">
              <a16:creationId xmlns:a16="http://schemas.microsoft.com/office/drawing/2014/main" id="{C46C04BE-B920-4484-B8CB-F8487443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27" name="Picture 20">
          <a:extLst>
            <a:ext uri="{FF2B5EF4-FFF2-40B4-BE49-F238E27FC236}">
              <a16:creationId xmlns:a16="http://schemas.microsoft.com/office/drawing/2014/main" id="{EA94DA4A-B634-40E6-991F-F90BF5AF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28" name="Picture 20">
          <a:extLst>
            <a:ext uri="{FF2B5EF4-FFF2-40B4-BE49-F238E27FC236}">
              <a16:creationId xmlns:a16="http://schemas.microsoft.com/office/drawing/2014/main" id="{8FEA8D1C-664F-4303-89DF-FBA46B84E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29" name="Picture 20">
          <a:extLst>
            <a:ext uri="{FF2B5EF4-FFF2-40B4-BE49-F238E27FC236}">
              <a16:creationId xmlns:a16="http://schemas.microsoft.com/office/drawing/2014/main" id="{AA9DE3C5-A520-4408-B6A2-505D8D53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0" name="Picture 20">
          <a:extLst>
            <a:ext uri="{FF2B5EF4-FFF2-40B4-BE49-F238E27FC236}">
              <a16:creationId xmlns:a16="http://schemas.microsoft.com/office/drawing/2014/main" id="{E8588D16-C639-414D-B82F-3AD7C996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1" name="Picture 20">
          <a:extLst>
            <a:ext uri="{FF2B5EF4-FFF2-40B4-BE49-F238E27FC236}">
              <a16:creationId xmlns:a16="http://schemas.microsoft.com/office/drawing/2014/main" id="{6A97C55A-8935-472E-8FE9-F8CAF495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2" name="Picture 20">
          <a:extLst>
            <a:ext uri="{FF2B5EF4-FFF2-40B4-BE49-F238E27FC236}">
              <a16:creationId xmlns:a16="http://schemas.microsoft.com/office/drawing/2014/main" id="{073240CF-9422-424E-B1DF-62EE6444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3" name="Picture 20">
          <a:extLst>
            <a:ext uri="{FF2B5EF4-FFF2-40B4-BE49-F238E27FC236}">
              <a16:creationId xmlns:a16="http://schemas.microsoft.com/office/drawing/2014/main" id="{E4A83EA3-A7F7-48AE-B0F7-4E9631DA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4" name="Picture 20">
          <a:extLst>
            <a:ext uri="{FF2B5EF4-FFF2-40B4-BE49-F238E27FC236}">
              <a16:creationId xmlns:a16="http://schemas.microsoft.com/office/drawing/2014/main" id="{CDE1DD9D-9FF0-4654-A789-C9AE91D9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5" name="Picture 20">
          <a:extLst>
            <a:ext uri="{FF2B5EF4-FFF2-40B4-BE49-F238E27FC236}">
              <a16:creationId xmlns:a16="http://schemas.microsoft.com/office/drawing/2014/main" id="{6536A131-EF73-4906-83CD-7329BE39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6" name="Picture 20">
          <a:extLst>
            <a:ext uri="{FF2B5EF4-FFF2-40B4-BE49-F238E27FC236}">
              <a16:creationId xmlns:a16="http://schemas.microsoft.com/office/drawing/2014/main" id="{3B21A768-D5C6-4467-B373-663A90CD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7" name="Picture 20">
          <a:extLst>
            <a:ext uri="{FF2B5EF4-FFF2-40B4-BE49-F238E27FC236}">
              <a16:creationId xmlns:a16="http://schemas.microsoft.com/office/drawing/2014/main" id="{C587B2D0-2934-429A-843D-FE3EACA7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8" name="Picture 20">
          <a:extLst>
            <a:ext uri="{FF2B5EF4-FFF2-40B4-BE49-F238E27FC236}">
              <a16:creationId xmlns:a16="http://schemas.microsoft.com/office/drawing/2014/main" id="{576A25F3-2F7A-4065-95D9-F6318F5F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39" name="Picture 20">
          <a:extLst>
            <a:ext uri="{FF2B5EF4-FFF2-40B4-BE49-F238E27FC236}">
              <a16:creationId xmlns:a16="http://schemas.microsoft.com/office/drawing/2014/main" id="{34E82D80-6D3E-441B-810E-D95C94EA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0" name="Picture 20">
          <a:extLst>
            <a:ext uri="{FF2B5EF4-FFF2-40B4-BE49-F238E27FC236}">
              <a16:creationId xmlns:a16="http://schemas.microsoft.com/office/drawing/2014/main" id="{676F3890-B0E4-455E-B3FB-5333F06C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1" name="Picture 20">
          <a:extLst>
            <a:ext uri="{FF2B5EF4-FFF2-40B4-BE49-F238E27FC236}">
              <a16:creationId xmlns:a16="http://schemas.microsoft.com/office/drawing/2014/main" id="{F6C49EA0-AE07-45D0-BFEC-52464960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2" name="Picture 20">
          <a:extLst>
            <a:ext uri="{FF2B5EF4-FFF2-40B4-BE49-F238E27FC236}">
              <a16:creationId xmlns:a16="http://schemas.microsoft.com/office/drawing/2014/main" id="{346D395A-E1A5-4739-9A88-6217A754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3" name="Picture 20">
          <a:extLst>
            <a:ext uri="{FF2B5EF4-FFF2-40B4-BE49-F238E27FC236}">
              <a16:creationId xmlns:a16="http://schemas.microsoft.com/office/drawing/2014/main" id="{53CE1295-613B-4182-83EB-521ED9CB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4" name="Picture 20">
          <a:extLst>
            <a:ext uri="{FF2B5EF4-FFF2-40B4-BE49-F238E27FC236}">
              <a16:creationId xmlns:a16="http://schemas.microsoft.com/office/drawing/2014/main" id="{B04ADD91-654B-4D0D-BD6A-AD9F2C46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5" name="Picture 20">
          <a:extLst>
            <a:ext uri="{FF2B5EF4-FFF2-40B4-BE49-F238E27FC236}">
              <a16:creationId xmlns:a16="http://schemas.microsoft.com/office/drawing/2014/main" id="{32B68705-ABA4-45ED-9337-A5BC16B2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6" name="Picture 20">
          <a:extLst>
            <a:ext uri="{FF2B5EF4-FFF2-40B4-BE49-F238E27FC236}">
              <a16:creationId xmlns:a16="http://schemas.microsoft.com/office/drawing/2014/main" id="{01A3981B-715D-4644-BC16-805386DF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7" name="Picture 20">
          <a:extLst>
            <a:ext uri="{FF2B5EF4-FFF2-40B4-BE49-F238E27FC236}">
              <a16:creationId xmlns:a16="http://schemas.microsoft.com/office/drawing/2014/main" id="{A0A6D4D4-22EE-4E64-B9EB-7DD1260A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8" name="Picture 20">
          <a:extLst>
            <a:ext uri="{FF2B5EF4-FFF2-40B4-BE49-F238E27FC236}">
              <a16:creationId xmlns:a16="http://schemas.microsoft.com/office/drawing/2014/main" id="{79FA5BDF-5278-4C74-9650-1E23D461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49" name="Picture 20">
          <a:extLst>
            <a:ext uri="{FF2B5EF4-FFF2-40B4-BE49-F238E27FC236}">
              <a16:creationId xmlns:a16="http://schemas.microsoft.com/office/drawing/2014/main" id="{E50BE590-712A-4CAF-B354-F69CBE2A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350" name="Picture 20">
          <a:extLst>
            <a:ext uri="{FF2B5EF4-FFF2-40B4-BE49-F238E27FC236}">
              <a16:creationId xmlns:a16="http://schemas.microsoft.com/office/drawing/2014/main" id="{5D47389F-7726-47DF-991C-C10BDF0A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51" name="Picture 20">
          <a:extLst>
            <a:ext uri="{FF2B5EF4-FFF2-40B4-BE49-F238E27FC236}">
              <a16:creationId xmlns:a16="http://schemas.microsoft.com/office/drawing/2014/main" id="{1DE205B7-307C-486B-A372-BB86007F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52" name="Picture 20">
          <a:extLst>
            <a:ext uri="{FF2B5EF4-FFF2-40B4-BE49-F238E27FC236}">
              <a16:creationId xmlns:a16="http://schemas.microsoft.com/office/drawing/2014/main" id="{3C530979-25D9-4D4B-8EDF-C50C0399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353" name="Picture 20">
          <a:extLst>
            <a:ext uri="{FF2B5EF4-FFF2-40B4-BE49-F238E27FC236}">
              <a16:creationId xmlns:a16="http://schemas.microsoft.com/office/drawing/2014/main" id="{A68224BB-D355-442D-BC8C-18BDF1F1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54" name="Picture 20">
          <a:extLst>
            <a:ext uri="{FF2B5EF4-FFF2-40B4-BE49-F238E27FC236}">
              <a16:creationId xmlns:a16="http://schemas.microsoft.com/office/drawing/2014/main" id="{E0183C51-F08E-4F01-B158-5B8A88EF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55" name="Picture 20">
          <a:extLst>
            <a:ext uri="{FF2B5EF4-FFF2-40B4-BE49-F238E27FC236}">
              <a16:creationId xmlns:a16="http://schemas.microsoft.com/office/drawing/2014/main" id="{D2C9092E-0B9B-4522-B072-1119B58E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56" name="Picture 20">
          <a:extLst>
            <a:ext uri="{FF2B5EF4-FFF2-40B4-BE49-F238E27FC236}">
              <a16:creationId xmlns:a16="http://schemas.microsoft.com/office/drawing/2014/main" id="{EA7557B7-E8D4-400B-89C3-726D6BAB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57" name="Picture 20">
          <a:extLst>
            <a:ext uri="{FF2B5EF4-FFF2-40B4-BE49-F238E27FC236}">
              <a16:creationId xmlns:a16="http://schemas.microsoft.com/office/drawing/2014/main" id="{746218D7-78FE-4B1E-AFE4-42D433A3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58" name="Picture 20">
          <a:extLst>
            <a:ext uri="{FF2B5EF4-FFF2-40B4-BE49-F238E27FC236}">
              <a16:creationId xmlns:a16="http://schemas.microsoft.com/office/drawing/2014/main" id="{3E66DD7D-5CDA-4384-B440-70B8F9CC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59" name="Picture 20">
          <a:extLst>
            <a:ext uri="{FF2B5EF4-FFF2-40B4-BE49-F238E27FC236}">
              <a16:creationId xmlns:a16="http://schemas.microsoft.com/office/drawing/2014/main" id="{0D590120-9FC2-4660-8944-4757CB60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0" name="Picture 20">
          <a:extLst>
            <a:ext uri="{FF2B5EF4-FFF2-40B4-BE49-F238E27FC236}">
              <a16:creationId xmlns:a16="http://schemas.microsoft.com/office/drawing/2014/main" id="{EC5E676A-58D2-4117-85B6-64FA99CC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1" name="Picture 20">
          <a:extLst>
            <a:ext uri="{FF2B5EF4-FFF2-40B4-BE49-F238E27FC236}">
              <a16:creationId xmlns:a16="http://schemas.microsoft.com/office/drawing/2014/main" id="{E8B07928-380F-49DB-800A-6FA63FBF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2" name="Picture 20">
          <a:extLst>
            <a:ext uri="{FF2B5EF4-FFF2-40B4-BE49-F238E27FC236}">
              <a16:creationId xmlns:a16="http://schemas.microsoft.com/office/drawing/2014/main" id="{573AC737-C09D-437D-B85E-872D664F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3" name="Picture 20">
          <a:extLst>
            <a:ext uri="{FF2B5EF4-FFF2-40B4-BE49-F238E27FC236}">
              <a16:creationId xmlns:a16="http://schemas.microsoft.com/office/drawing/2014/main" id="{6BB70D80-5B72-4D09-885F-C64DAEE7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4" name="Picture 20">
          <a:extLst>
            <a:ext uri="{FF2B5EF4-FFF2-40B4-BE49-F238E27FC236}">
              <a16:creationId xmlns:a16="http://schemas.microsoft.com/office/drawing/2014/main" id="{2DEE5BAD-E819-4407-B802-A76174D0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5" name="Picture 20">
          <a:extLst>
            <a:ext uri="{FF2B5EF4-FFF2-40B4-BE49-F238E27FC236}">
              <a16:creationId xmlns:a16="http://schemas.microsoft.com/office/drawing/2014/main" id="{2D7977E5-C418-4135-877A-18F28471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6" name="Picture 20">
          <a:extLst>
            <a:ext uri="{FF2B5EF4-FFF2-40B4-BE49-F238E27FC236}">
              <a16:creationId xmlns:a16="http://schemas.microsoft.com/office/drawing/2014/main" id="{69C31999-CD36-499A-AB0B-B5BBCADF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7" name="Picture 20">
          <a:extLst>
            <a:ext uri="{FF2B5EF4-FFF2-40B4-BE49-F238E27FC236}">
              <a16:creationId xmlns:a16="http://schemas.microsoft.com/office/drawing/2014/main" id="{5A274C50-3E38-4E6E-9186-E91A58FE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8" name="Picture 20">
          <a:extLst>
            <a:ext uri="{FF2B5EF4-FFF2-40B4-BE49-F238E27FC236}">
              <a16:creationId xmlns:a16="http://schemas.microsoft.com/office/drawing/2014/main" id="{C85FFC0E-7ACB-4AB8-8A64-913035F5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69" name="Picture 20">
          <a:extLst>
            <a:ext uri="{FF2B5EF4-FFF2-40B4-BE49-F238E27FC236}">
              <a16:creationId xmlns:a16="http://schemas.microsoft.com/office/drawing/2014/main" id="{BBBF17F8-304C-4DA4-AC34-CBF3527E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70" name="Picture 20">
          <a:extLst>
            <a:ext uri="{FF2B5EF4-FFF2-40B4-BE49-F238E27FC236}">
              <a16:creationId xmlns:a16="http://schemas.microsoft.com/office/drawing/2014/main" id="{9045369B-2DC4-440C-AFFC-6A4E939D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71" name="Picture 20">
          <a:extLst>
            <a:ext uri="{FF2B5EF4-FFF2-40B4-BE49-F238E27FC236}">
              <a16:creationId xmlns:a16="http://schemas.microsoft.com/office/drawing/2014/main" id="{0FDDFDA0-EB3D-4381-BB35-DF1463D1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72" name="Picture 20">
          <a:extLst>
            <a:ext uri="{FF2B5EF4-FFF2-40B4-BE49-F238E27FC236}">
              <a16:creationId xmlns:a16="http://schemas.microsoft.com/office/drawing/2014/main" id="{0F6F8733-E6DF-4D1D-9D9D-423B5F8C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73" name="Picture 20">
          <a:extLst>
            <a:ext uri="{FF2B5EF4-FFF2-40B4-BE49-F238E27FC236}">
              <a16:creationId xmlns:a16="http://schemas.microsoft.com/office/drawing/2014/main" id="{0473E0D6-97AF-4BBB-A526-D6F7A7A8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74" name="Picture 20">
          <a:extLst>
            <a:ext uri="{FF2B5EF4-FFF2-40B4-BE49-F238E27FC236}">
              <a16:creationId xmlns:a16="http://schemas.microsoft.com/office/drawing/2014/main" id="{2D48167A-78B9-40BF-9386-0906A5CE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75" name="Picture 20">
          <a:extLst>
            <a:ext uri="{FF2B5EF4-FFF2-40B4-BE49-F238E27FC236}">
              <a16:creationId xmlns:a16="http://schemas.microsoft.com/office/drawing/2014/main" id="{39CCE011-D746-4435-9CDA-AC130A0B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76" name="Picture 20">
          <a:extLst>
            <a:ext uri="{FF2B5EF4-FFF2-40B4-BE49-F238E27FC236}">
              <a16:creationId xmlns:a16="http://schemas.microsoft.com/office/drawing/2014/main" id="{7F4F2B22-8295-457F-96D2-DB1259C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77" name="Picture 20">
          <a:extLst>
            <a:ext uri="{FF2B5EF4-FFF2-40B4-BE49-F238E27FC236}">
              <a16:creationId xmlns:a16="http://schemas.microsoft.com/office/drawing/2014/main" id="{FC365755-1602-4148-A7EE-86F78095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78" name="Picture 20">
          <a:extLst>
            <a:ext uri="{FF2B5EF4-FFF2-40B4-BE49-F238E27FC236}">
              <a16:creationId xmlns:a16="http://schemas.microsoft.com/office/drawing/2014/main" id="{6153C88D-3DF9-4E76-84A6-4E0430AD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79" name="Picture 20">
          <a:extLst>
            <a:ext uri="{FF2B5EF4-FFF2-40B4-BE49-F238E27FC236}">
              <a16:creationId xmlns:a16="http://schemas.microsoft.com/office/drawing/2014/main" id="{29D0A55F-2C72-47DA-B551-0B36685F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0" name="Picture 20">
          <a:extLst>
            <a:ext uri="{FF2B5EF4-FFF2-40B4-BE49-F238E27FC236}">
              <a16:creationId xmlns:a16="http://schemas.microsoft.com/office/drawing/2014/main" id="{217ACFCC-A23B-4ED3-A65A-6E878F3F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1" name="Picture 20">
          <a:extLst>
            <a:ext uri="{FF2B5EF4-FFF2-40B4-BE49-F238E27FC236}">
              <a16:creationId xmlns:a16="http://schemas.microsoft.com/office/drawing/2014/main" id="{0C7514F1-4EDC-4336-A540-1700155A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2" name="Picture 20">
          <a:extLst>
            <a:ext uri="{FF2B5EF4-FFF2-40B4-BE49-F238E27FC236}">
              <a16:creationId xmlns:a16="http://schemas.microsoft.com/office/drawing/2014/main" id="{AB50072D-9F0F-44DA-8DD6-DAE0F0CD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3" name="Picture 20">
          <a:extLst>
            <a:ext uri="{FF2B5EF4-FFF2-40B4-BE49-F238E27FC236}">
              <a16:creationId xmlns:a16="http://schemas.microsoft.com/office/drawing/2014/main" id="{CA9982DD-B827-4013-ACD5-7650B213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4" name="Picture 20">
          <a:extLst>
            <a:ext uri="{FF2B5EF4-FFF2-40B4-BE49-F238E27FC236}">
              <a16:creationId xmlns:a16="http://schemas.microsoft.com/office/drawing/2014/main" id="{2C600AEA-26A7-4BAD-96F6-4D901FF0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5" name="Picture 20">
          <a:extLst>
            <a:ext uri="{FF2B5EF4-FFF2-40B4-BE49-F238E27FC236}">
              <a16:creationId xmlns:a16="http://schemas.microsoft.com/office/drawing/2014/main" id="{E5B02647-C397-47E4-B7F8-E257C051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6" name="Picture 20">
          <a:extLst>
            <a:ext uri="{FF2B5EF4-FFF2-40B4-BE49-F238E27FC236}">
              <a16:creationId xmlns:a16="http://schemas.microsoft.com/office/drawing/2014/main" id="{6A9E68A2-7B8C-4ED0-AAFA-E7483F29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7" name="Picture 20">
          <a:extLst>
            <a:ext uri="{FF2B5EF4-FFF2-40B4-BE49-F238E27FC236}">
              <a16:creationId xmlns:a16="http://schemas.microsoft.com/office/drawing/2014/main" id="{3E1A445B-2799-4240-B5DC-8EC4C7FB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8" name="Picture 20">
          <a:extLst>
            <a:ext uri="{FF2B5EF4-FFF2-40B4-BE49-F238E27FC236}">
              <a16:creationId xmlns:a16="http://schemas.microsoft.com/office/drawing/2014/main" id="{5996A251-92F4-4361-B90D-3C6C3D19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89" name="Picture 20">
          <a:extLst>
            <a:ext uri="{FF2B5EF4-FFF2-40B4-BE49-F238E27FC236}">
              <a16:creationId xmlns:a16="http://schemas.microsoft.com/office/drawing/2014/main" id="{95EB1AB8-75C0-4360-AC20-5D310476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90" name="Picture 20">
          <a:extLst>
            <a:ext uri="{FF2B5EF4-FFF2-40B4-BE49-F238E27FC236}">
              <a16:creationId xmlns:a16="http://schemas.microsoft.com/office/drawing/2014/main" id="{D5FD4A59-E660-43A0-84D4-9E966616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91" name="Picture 20">
          <a:extLst>
            <a:ext uri="{FF2B5EF4-FFF2-40B4-BE49-F238E27FC236}">
              <a16:creationId xmlns:a16="http://schemas.microsoft.com/office/drawing/2014/main" id="{ACFE4D22-4510-4883-A2DD-3746CE74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92" name="Picture 20">
          <a:extLst>
            <a:ext uri="{FF2B5EF4-FFF2-40B4-BE49-F238E27FC236}">
              <a16:creationId xmlns:a16="http://schemas.microsoft.com/office/drawing/2014/main" id="{4D2C475A-3413-4B07-872F-9585E4DF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93" name="Picture 20">
          <a:extLst>
            <a:ext uri="{FF2B5EF4-FFF2-40B4-BE49-F238E27FC236}">
              <a16:creationId xmlns:a16="http://schemas.microsoft.com/office/drawing/2014/main" id="{0FE4CF7C-B9C6-4791-8F2D-B606BD9F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94" name="Picture 20">
          <a:extLst>
            <a:ext uri="{FF2B5EF4-FFF2-40B4-BE49-F238E27FC236}">
              <a16:creationId xmlns:a16="http://schemas.microsoft.com/office/drawing/2014/main" id="{31D5A4B6-5427-4CCB-8FF1-79CC21BF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95" name="Picture 20">
          <a:extLst>
            <a:ext uri="{FF2B5EF4-FFF2-40B4-BE49-F238E27FC236}">
              <a16:creationId xmlns:a16="http://schemas.microsoft.com/office/drawing/2014/main" id="{D461911C-24BD-41C8-983E-D82D2BD5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396" name="Picture 20">
          <a:extLst>
            <a:ext uri="{FF2B5EF4-FFF2-40B4-BE49-F238E27FC236}">
              <a16:creationId xmlns:a16="http://schemas.microsoft.com/office/drawing/2014/main" id="{F2FBA2D5-E6A8-4422-BFC2-6D940564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97" name="Picture 20">
          <a:extLst>
            <a:ext uri="{FF2B5EF4-FFF2-40B4-BE49-F238E27FC236}">
              <a16:creationId xmlns:a16="http://schemas.microsoft.com/office/drawing/2014/main" id="{F6645222-AE60-40B9-A9C4-6E6F9209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98" name="Picture 20">
          <a:extLst>
            <a:ext uri="{FF2B5EF4-FFF2-40B4-BE49-F238E27FC236}">
              <a16:creationId xmlns:a16="http://schemas.microsoft.com/office/drawing/2014/main" id="{898C4489-AA84-458C-9664-A1159AF0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399" name="Picture 20">
          <a:extLst>
            <a:ext uri="{FF2B5EF4-FFF2-40B4-BE49-F238E27FC236}">
              <a16:creationId xmlns:a16="http://schemas.microsoft.com/office/drawing/2014/main" id="{B302DD75-8108-4D87-91F3-D32C1783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0" name="Picture 20">
          <a:extLst>
            <a:ext uri="{FF2B5EF4-FFF2-40B4-BE49-F238E27FC236}">
              <a16:creationId xmlns:a16="http://schemas.microsoft.com/office/drawing/2014/main" id="{7F277CAF-A5F3-4123-9410-7A52F68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1" name="Picture 20">
          <a:extLst>
            <a:ext uri="{FF2B5EF4-FFF2-40B4-BE49-F238E27FC236}">
              <a16:creationId xmlns:a16="http://schemas.microsoft.com/office/drawing/2014/main" id="{4FD2129F-54FF-4A5D-9F07-1B6788E6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2" name="Picture 20">
          <a:extLst>
            <a:ext uri="{FF2B5EF4-FFF2-40B4-BE49-F238E27FC236}">
              <a16:creationId xmlns:a16="http://schemas.microsoft.com/office/drawing/2014/main" id="{B0453029-BD4C-424E-9BC8-0C6197B7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3" name="Picture 20">
          <a:extLst>
            <a:ext uri="{FF2B5EF4-FFF2-40B4-BE49-F238E27FC236}">
              <a16:creationId xmlns:a16="http://schemas.microsoft.com/office/drawing/2014/main" id="{4618D2DB-AA7B-486E-A1ED-67C492C9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4" name="Picture 20">
          <a:extLst>
            <a:ext uri="{FF2B5EF4-FFF2-40B4-BE49-F238E27FC236}">
              <a16:creationId xmlns:a16="http://schemas.microsoft.com/office/drawing/2014/main" id="{11554091-3085-4292-BDB3-C0AC3534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5" name="Picture 20">
          <a:extLst>
            <a:ext uri="{FF2B5EF4-FFF2-40B4-BE49-F238E27FC236}">
              <a16:creationId xmlns:a16="http://schemas.microsoft.com/office/drawing/2014/main" id="{45B61815-9FCB-45EB-A37F-B0448D85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6" name="Picture 20">
          <a:extLst>
            <a:ext uri="{FF2B5EF4-FFF2-40B4-BE49-F238E27FC236}">
              <a16:creationId xmlns:a16="http://schemas.microsoft.com/office/drawing/2014/main" id="{AF032E0C-2BE6-41B5-BC59-6C0A6E71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7" name="Picture 20">
          <a:extLst>
            <a:ext uri="{FF2B5EF4-FFF2-40B4-BE49-F238E27FC236}">
              <a16:creationId xmlns:a16="http://schemas.microsoft.com/office/drawing/2014/main" id="{9E2601AE-C452-4A52-A31E-0B5BC92C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8" name="Picture 20">
          <a:extLst>
            <a:ext uri="{FF2B5EF4-FFF2-40B4-BE49-F238E27FC236}">
              <a16:creationId xmlns:a16="http://schemas.microsoft.com/office/drawing/2014/main" id="{5A610455-0213-48F7-A8D6-A278E719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09" name="Picture 20">
          <a:extLst>
            <a:ext uri="{FF2B5EF4-FFF2-40B4-BE49-F238E27FC236}">
              <a16:creationId xmlns:a16="http://schemas.microsoft.com/office/drawing/2014/main" id="{1D1BECBE-B4AA-45AE-B31A-ED98401B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0" name="Picture 20">
          <a:extLst>
            <a:ext uri="{FF2B5EF4-FFF2-40B4-BE49-F238E27FC236}">
              <a16:creationId xmlns:a16="http://schemas.microsoft.com/office/drawing/2014/main" id="{BC52EACD-C2F5-4E0E-BABB-79A9167E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1" name="Picture 20">
          <a:extLst>
            <a:ext uri="{FF2B5EF4-FFF2-40B4-BE49-F238E27FC236}">
              <a16:creationId xmlns:a16="http://schemas.microsoft.com/office/drawing/2014/main" id="{49CC5073-9CE7-4961-9946-E4E3AAFF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2" name="Picture 20">
          <a:extLst>
            <a:ext uri="{FF2B5EF4-FFF2-40B4-BE49-F238E27FC236}">
              <a16:creationId xmlns:a16="http://schemas.microsoft.com/office/drawing/2014/main" id="{0100468D-56D4-49A4-B28A-237C3094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3" name="Picture 20">
          <a:extLst>
            <a:ext uri="{FF2B5EF4-FFF2-40B4-BE49-F238E27FC236}">
              <a16:creationId xmlns:a16="http://schemas.microsoft.com/office/drawing/2014/main" id="{A3FB04D9-0AFD-4409-A0E2-D17D8D90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4" name="Picture 20">
          <a:extLst>
            <a:ext uri="{FF2B5EF4-FFF2-40B4-BE49-F238E27FC236}">
              <a16:creationId xmlns:a16="http://schemas.microsoft.com/office/drawing/2014/main" id="{84A57943-AF70-4D9E-87C3-65401A32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5" name="Picture 20">
          <a:extLst>
            <a:ext uri="{FF2B5EF4-FFF2-40B4-BE49-F238E27FC236}">
              <a16:creationId xmlns:a16="http://schemas.microsoft.com/office/drawing/2014/main" id="{8EFF37D2-3484-42E3-9CB8-A6B445AE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6" name="Picture 20">
          <a:extLst>
            <a:ext uri="{FF2B5EF4-FFF2-40B4-BE49-F238E27FC236}">
              <a16:creationId xmlns:a16="http://schemas.microsoft.com/office/drawing/2014/main" id="{EADAB4BC-8C7B-47E1-ACEA-4F3720BC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7" name="Picture 20">
          <a:extLst>
            <a:ext uri="{FF2B5EF4-FFF2-40B4-BE49-F238E27FC236}">
              <a16:creationId xmlns:a16="http://schemas.microsoft.com/office/drawing/2014/main" id="{A5FB7977-E889-4686-B1C5-CF05CC04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18" name="Picture 20">
          <a:extLst>
            <a:ext uri="{FF2B5EF4-FFF2-40B4-BE49-F238E27FC236}">
              <a16:creationId xmlns:a16="http://schemas.microsoft.com/office/drawing/2014/main" id="{9DD531A1-7AEB-41BE-8B98-5E2D9616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19" name="Picture 20">
          <a:extLst>
            <a:ext uri="{FF2B5EF4-FFF2-40B4-BE49-F238E27FC236}">
              <a16:creationId xmlns:a16="http://schemas.microsoft.com/office/drawing/2014/main" id="{FC0716F8-99F8-4780-A589-7C738D74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0" name="Picture 20">
          <a:extLst>
            <a:ext uri="{FF2B5EF4-FFF2-40B4-BE49-F238E27FC236}">
              <a16:creationId xmlns:a16="http://schemas.microsoft.com/office/drawing/2014/main" id="{DBFE6FF9-27FC-41DB-884A-B4EB3524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1" name="Picture 20">
          <a:extLst>
            <a:ext uri="{FF2B5EF4-FFF2-40B4-BE49-F238E27FC236}">
              <a16:creationId xmlns:a16="http://schemas.microsoft.com/office/drawing/2014/main" id="{4571B683-6A17-4341-A231-7C068EF5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2" name="Picture 20">
          <a:extLst>
            <a:ext uri="{FF2B5EF4-FFF2-40B4-BE49-F238E27FC236}">
              <a16:creationId xmlns:a16="http://schemas.microsoft.com/office/drawing/2014/main" id="{1B34AE57-CF1D-4079-A785-72E4E5DF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3" name="Picture 20">
          <a:extLst>
            <a:ext uri="{FF2B5EF4-FFF2-40B4-BE49-F238E27FC236}">
              <a16:creationId xmlns:a16="http://schemas.microsoft.com/office/drawing/2014/main" id="{3D6E5B5C-29C2-43EB-A5F8-C330EB99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4" name="Picture 20">
          <a:extLst>
            <a:ext uri="{FF2B5EF4-FFF2-40B4-BE49-F238E27FC236}">
              <a16:creationId xmlns:a16="http://schemas.microsoft.com/office/drawing/2014/main" id="{C051CF33-3C3D-422E-8718-0485327A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5" name="Picture 20">
          <a:extLst>
            <a:ext uri="{FF2B5EF4-FFF2-40B4-BE49-F238E27FC236}">
              <a16:creationId xmlns:a16="http://schemas.microsoft.com/office/drawing/2014/main" id="{AEABDADC-72D8-412A-92F2-5ECE2335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6" name="Picture 20">
          <a:extLst>
            <a:ext uri="{FF2B5EF4-FFF2-40B4-BE49-F238E27FC236}">
              <a16:creationId xmlns:a16="http://schemas.microsoft.com/office/drawing/2014/main" id="{963AD88E-F7B2-4FCD-B314-5319E420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7" name="Picture 20">
          <a:extLst>
            <a:ext uri="{FF2B5EF4-FFF2-40B4-BE49-F238E27FC236}">
              <a16:creationId xmlns:a16="http://schemas.microsoft.com/office/drawing/2014/main" id="{7755478C-7D9B-40BF-93DF-2710E46C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8" name="Picture 20">
          <a:extLst>
            <a:ext uri="{FF2B5EF4-FFF2-40B4-BE49-F238E27FC236}">
              <a16:creationId xmlns:a16="http://schemas.microsoft.com/office/drawing/2014/main" id="{0DE1A5D2-77A7-4211-BFD0-ED775F9B2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29" name="Picture 20">
          <a:extLst>
            <a:ext uri="{FF2B5EF4-FFF2-40B4-BE49-F238E27FC236}">
              <a16:creationId xmlns:a16="http://schemas.microsoft.com/office/drawing/2014/main" id="{F12D2767-29A3-47DB-8FD8-E86F743E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0" name="Picture 20">
          <a:extLst>
            <a:ext uri="{FF2B5EF4-FFF2-40B4-BE49-F238E27FC236}">
              <a16:creationId xmlns:a16="http://schemas.microsoft.com/office/drawing/2014/main" id="{AC40A7C1-63F1-4E23-A8A3-9C42D13F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1" name="Picture 20">
          <a:extLst>
            <a:ext uri="{FF2B5EF4-FFF2-40B4-BE49-F238E27FC236}">
              <a16:creationId xmlns:a16="http://schemas.microsoft.com/office/drawing/2014/main" id="{FA7CBD7C-56F3-45E7-8A3C-C15F2607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2" name="Picture 20">
          <a:extLst>
            <a:ext uri="{FF2B5EF4-FFF2-40B4-BE49-F238E27FC236}">
              <a16:creationId xmlns:a16="http://schemas.microsoft.com/office/drawing/2014/main" id="{306AA6DC-093D-43D1-88AF-9573A877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3" name="Picture 20">
          <a:extLst>
            <a:ext uri="{FF2B5EF4-FFF2-40B4-BE49-F238E27FC236}">
              <a16:creationId xmlns:a16="http://schemas.microsoft.com/office/drawing/2014/main" id="{4D7FA1E7-C8B8-40C6-9B5E-FA994D88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4" name="Picture 20">
          <a:extLst>
            <a:ext uri="{FF2B5EF4-FFF2-40B4-BE49-F238E27FC236}">
              <a16:creationId xmlns:a16="http://schemas.microsoft.com/office/drawing/2014/main" id="{5632C779-1101-4B58-ACFF-FB680962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5" name="Picture 20">
          <a:extLst>
            <a:ext uri="{FF2B5EF4-FFF2-40B4-BE49-F238E27FC236}">
              <a16:creationId xmlns:a16="http://schemas.microsoft.com/office/drawing/2014/main" id="{67899172-79A5-4146-B7BD-DE82A2D3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6" name="Picture 20">
          <a:extLst>
            <a:ext uri="{FF2B5EF4-FFF2-40B4-BE49-F238E27FC236}">
              <a16:creationId xmlns:a16="http://schemas.microsoft.com/office/drawing/2014/main" id="{78D3C9B8-B455-4624-A83E-BB11702D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7" name="Picture 20">
          <a:extLst>
            <a:ext uri="{FF2B5EF4-FFF2-40B4-BE49-F238E27FC236}">
              <a16:creationId xmlns:a16="http://schemas.microsoft.com/office/drawing/2014/main" id="{2EFB616F-B98B-431C-93B9-E938851C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8" name="Picture 20">
          <a:extLst>
            <a:ext uri="{FF2B5EF4-FFF2-40B4-BE49-F238E27FC236}">
              <a16:creationId xmlns:a16="http://schemas.microsoft.com/office/drawing/2014/main" id="{26E6CD56-D368-488E-8A81-B09AED40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39" name="Picture 20">
          <a:extLst>
            <a:ext uri="{FF2B5EF4-FFF2-40B4-BE49-F238E27FC236}">
              <a16:creationId xmlns:a16="http://schemas.microsoft.com/office/drawing/2014/main" id="{073B5599-8689-419F-9A4F-BC395E63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40" name="Picture 20">
          <a:extLst>
            <a:ext uri="{FF2B5EF4-FFF2-40B4-BE49-F238E27FC236}">
              <a16:creationId xmlns:a16="http://schemas.microsoft.com/office/drawing/2014/main" id="{EFAA760C-40BC-46ED-B4C9-3A66171A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41" name="Picture 20">
          <a:extLst>
            <a:ext uri="{FF2B5EF4-FFF2-40B4-BE49-F238E27FC236}">
              <a16:creationId xmlns:a16="http://schemas.microsoft.com/office/drawing/2014/main" id="{3101EFD8-6436-4519-82BF-C54758CA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1442" name="Picture 20">
          <a:extLst>
            <a:ext uri="{FF2B5EF4-FFF2-40B4-BE49-F238E27FC236}">
              <a16:creationId xmlns:a16="http://schemas.microsoft.com/office/drawing/2014/main" id="{EB69F1EF-CCC0-4D87-9533-0A232140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43" name="Picture 20">
          <a:extLst>
            <a:ext uri="{FF2B5EF4-FFF2-40B4-BE49-F238E27FC236}">
              <a16:creationId xmlns:a16="http://schemas.microsoft.com/office/drawing/2014/main" id="{C4F5C801-E75A-44AF-9D87-A0C1AA7E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44" name="Picture 20">
          <a:extLst>
            <a:ext uri="{FF2B5EF4-FFF2-40B4-BE49-F238E27FC236}">
              <a16:creationId xmlns:a16="http://schemas.microsoft.com/office/drawing/2014/main" id="{26FE4612-5F3A-4FA7-8C2B-8B7B73DA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1445" name="Picture 20">
          <a:extLst>
            <a:ext uri="{FF2B5EF4-FFF2-40B4-BE49-F238E27FC236}">
              <a16:creationId xmlns:a16="http://schemas.microsoft.com/office/drawing/2014/main" id="{486854EB-BD29-4310-A291-5C2F5986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46" name="Picture 20">
          <a:extLst>
            <a:ext uri="{FF2B5EF4-FFF2-40B4-BE49-F238E27FC236}">
              <a16:creationId xmlns:a16="http://schemas.microsoft.com/office/drawing/2014/main" id="{CEE0CBE5-CDD8-4552-B960-02605767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47" name="Picture 20">
          <a:extLst>
            <a:ext uri="{FF2B5EF4-FFF2-40B4-BE49-F238E27FC236}">
              <a16:creationId xmlns:a16="http://schemas.microsoft.com/office/drawing/2014/main" id="{5F1DFBBC-E03A-4908-8AF2-C3901CD6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48" name="Picture 20">
          <a:extLst>
            <a:ext uri="{FF2B5EF4-FFF2-40B4-BE49-F238E27FC236}">
              <a16:creationId xmlns:a16="http://schemas.microsoft.com/office/drawing/2014/main" id="{383416D6-F099-46B9-B7A0-B8602534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49" name="Picture 20">
          <a:extLst>
            <a:ext uri="{FF2B5EF4-FFF2-40B4-BE49-F238E27FC236}">
              <a16:creationId xmlns:a16="http://schemas.microsoft.com/office/drawing/2014/main" id="{EFBBBB51-B70B-4837-B91F-3CEC5A0E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0" name="Picture 20">
          <a:extLst>
            <a:ext uri="{FF2B5EF4-FFF2-40B4-BE49-F238E27FC236}">
              <a16:creationId xmlns:a16="http://schemas.microsoft.com/office/drawing/2014/main" id="{047A2BC2-7D6E-466D-B894-16BB1646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1" name="Picture 20">
          <a:extLst>
            <a:ext uri="{FF2B5EF4-FFF2-40B4-BE49-F238E27FC236}">
              <a16:creationId xmlns:a16="http://schemas.microsoft.com/office/drawing/2014/main" id="{271EAB27-9B36-405E-B76B-2EF81753F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2" name="Picture 20">
          <a:extLst>
            <a:ext uri="{FF2B5EF4-FFF2-40B4-BE49-F238E27FC236}">
              <a16:creationId xmlns:a16="http://schemas.microsoft.com/office/drawing/2014/main" id="{F317156D-2C2B-45AE-B5C8-0818EBFC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3" name="Picture 20">
          <a:extLst>
            <a:ext uri="{FF2B5EF4-FFF2-40B4-BE49-F238E27FC236}">
              <a16:creationId xmlns:a16="http://schemas.microsoft.com/office/drawing/2014/main" id="{83D19E86-F5FF-4461-A283-EFB52627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4" name="Picture 20">
          <a:extLst>
            <a:ext uri="{FF2B5EF4-FFF2-40B4-BE49-F238E27FC236}">
              <a16:creationId xmlns:a16="http://schemas.microsoft.com/office/drawing/2014/main" id="{CE314695-AF44-4579-8B69-C786B345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5" name="Picture 20">
          <a:extLst>
            <a:ext uri="{FF2B5EF4-FFF2-40B4-BE49-F238E27FC236}">
              <a16:creationId xmlns:a16="http://schemas.microsoft.com/office/drawing/2014/main" id="{7C8C80DF-6283-4CF2-B7E4-393EEDA9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6" name="Picture 20">
          <a:extLst>
            <a:ext uri="{FF2B5EF4-FFF2-40B4-BE49-F238E27FC236}">
              <a16:creationId xmlns:a16="http://schemas.microsoft.com/office/drawing/2014/main" id="{9EBCA253-2923-4368-982F-C344525F3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7" name="Picture 20">
          <a:extLst>
            <a:ext uri="{FF2B5EF4-FFF2-40B4-BE49-F238E27FC236}">
              <a16:creationId xmlns:a16="http://schemas.microsoft.com/office/drawing/2014/main" id="{263D75F4-5BB8-4374-9232-F3480244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8" name="Picture 20">
          <a:extLst>
            <a:ext uri="{FF2B5EF4-FFF2-40B4-BE49-F238E27FC236}">
              <a16:creationId xmlns:a16="http://schemas.microsoft.com/office/drawing/2014/main" id="{7E620A55-37E3-4D07-8F11-729B84FE7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59" name="Picture 20">
          <a:extLst>
            <a:ext uri="{FF2B5EF4-FFF2-40B4-BE49-F238E27FC236}">
              <a16:creationId xmlns:a16="http://schemas.microsoft.com/office/drawing/2014/main" id="{BC2370DD-A080-4D08-BBB2-581F1F1C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60" name="Picture 20">
          <a:extLst>
            <a:ext uri="{FF2B5EF4-FFF2-40B4-BE49-F238E27FC236}">
              <a16:creationId xmlns:a16="http://schemas.microsoft.com/office/drawing/2014/main" id="{4A58D852-1703-4C37-98DB-8B23DB1B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61" name="Picture 20">
          <a:extLst>
            <a:ext uri="{FF2B5EF4-FFF2-40B4-BE49-F238E27FC236}">
              <a16:creationId xmlns:a16="http://schemas.microsoft.com/office/drawing/2014/main" id="{B4E32C19-1EA8-4BF1-BC82-321C214E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62" name="Picture 20">
          <a:extLst>
            <a:ext uri="{FF2B5EF4-FFF2-40B4-BE49-F238E27FC236}">
              <a16:creationId xmlns:a16="http://schemas.microsoft.com/office/drawing/2014/main" id="{CB2DD74B-5DE6-45CE-8430-ECA3CDEE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63" name="Picture 20">
          <a:extLst>
            <a:ext uri="{FF2B5EF4-FFF2-40B4-BE49-F238E27FC236}">
              <a16:creationId xmlns:a16="http://schemas.microsoft.com/office/drawing/2014/main" id="{3B5FC05B-D40E-4A4C-B5FC-A893770E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64" name="Picture 20">
          <a:extLst>
            <a:ext uri="{FF2B5EF4-FFF2-40B4-BE49-F238E27FC236}">
              <a16:creationId xmlns:a16="http://schemas.microsoft.com/office/drawing/2014/main" id="{41F522EE-C4C0-4039-AD70-420BAA42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65" name="Picture 20">
          <a:extLst>
            <a:ext uri="{FF2B5EF4-FFF2-40B4-BE49-F238E27FC236}">
              <a16:creationId xmlns:a16="http://schemas.microsoft.com/office/drawing/2014/main" id="{13354A4F-A991-40FF-B2E2-BAFE8F64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66" name="Picture 20">
          <a:extLst>
            <a:ext uri="{FF2B5EF4-FFF2-40B4-BE49-F238E27FC236}">
              <a16:creationId xmlns:a16="http://schemas.microsoft.com/office/drawing/2014/main" id="{ACDE5DA0-8120-41EF-8F1C-0BF3B5A5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67" name="Picture 20">
          <a:extLst>
            <a:ext uri="{FF2B5EF4-FFF2-40B4-BE49-F238E27FC236}">
              <a16:creationId xmlns:a16="http://schemas.microsoft.com/office/drawing/2014/main" id="{6A13A5B7-C45B-46DA-8CB8-59AAB40D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68" name="Picture 20">
          <a:extLst>
            <a:ext uri="{FF2B5EF4-FFF2-40B4-BE49-F238E27FC236}">
              <a16:creationId xmlns:a16="http://schemas.microsoft.com/office/drawing/2014/main" id="{2F2F8AA8-4759-43B0-AC09-51430904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69" name="Picture 20">
          <a:extLst>
            <a:ext uri="{FF2B5EF4-FFF2-40B4-BE49-F238E27FC236}">
              <a16:creationId xmlns:a16="http://schemas.microsoft.com/office/drawing/2014/main" id="{90FB404C-14F9-462B-B996-A9567A4C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0" name="Picture 20">
          <a:extLst>
            <a:ext uri="{FF2B5EF4-FFF2-40B4-BE49-F238E27FC236}">
              <a16:creationId xmlns:a16="http://schemas.microsoft.com/office/drawing/2014/main" id="{91C32029-E5CE-46A8-B601-9FDD21E8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1" name="Picture 20">
          <a:extLst>
            <a:ext uri="{FF2B5EF4-FFF2-40B4-BE49-F238E27FC236}">
              <a16:creationId xmlns:a16="http://schemas.microsoft.com/office/drawing/2014/main" id="{0315ACBB-8497-4411-8CFF-D3C71775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2" name="Picture 20">
          <a:extLst>
            <a:ext uri="{FF2B5EF4-FFF2-40B4-BE49-F238E27FC236}">
              <a16:creationId xmlns:a16="http://schemas.microsoft.com/office/drawing/2014/main" id="{EA49A31E-1123-4A84-8C28-EF6235F5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3" name="Picture 20">
          <a:extLst>
            <a:ext uri="{FF2B5EF4-FFF2-40B4-BE49-F238E27FC236}">
              <a16:creationId xmlns:a16="http://schemas.microsoft.com/office/drawing/2014/main" id="{EA8820F7-14E9-421A-8A4B-0864F06D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4" name="Picture 20">
          <a:extLst>
            <a:ext uri="{FF2B5EF4-FFF2-40B4-BE49-F238E27FC236}">
              <a16:creationId xmlns:a16="http://schemas.microsoft.com/office/drawing/2014/main" id="{122D3F92-5DF9-47FE-9224-BD2A76C3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5" name="Picture 20">
          <a:extLst>
            <a:ext uri="{FF2B5EF4-FFF2-40B4-BE49-F238E27FC236}">
              <a16:creationId xmlns:a16="http://schemas.microsoft.com/office/drawing/2014/main" id="{C2C2F6FF-2AE2-40F5-8C91-078DE871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6" name="Picture 20">
          <a:extLst>
            <a:ext uri="{FF2B5EF4-FFF2-40B4-BE49-F238E27FC236}">
              <a16:creationId xmlns:a16="http://schemas.microsoft.com/office/drawing/2014/main" id="{508DD3E1-80D1-49D4-810F-90210980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7" name="Picture 20">
          <a:extLst>
            <a:ext uri="{FF2B5EF4-FFF2-40B4-BE49-F238E27FC236}">
              <a16:creationId xmlns:a16="http://schemas.microsoft.com/office/drawing/2014/main" id="{8912EA77-0CD7-486B-89B4-23D24300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8" name="Picture 20">
          <a:extLst>
            <a:ext uri="{FF2B5EF4-FFF2-40B4-BE49-F238E27FC236}">
              <a16:creationId xmlns:a16="http://schemas.microsoft.com/office/drawing/2014/main" id="{B3814D3C-4A7E-4F2A-9725-BE5E996B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79" name="Picture 20">
          <a:extLst>
            <a:ext uri="{FF2B5EF4-FFF2-40B4-BE49-F238E27FC236}">
              <a16:creationId xmlns:a16="http://schemas.microsoft.com/office/drawing/2014/main" id="{63FA19E1-1D70-4FFB-99AE-DC6E9556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0" name="Picture 20">
          <a:extLst>
            <a:ext uri="{FF2B5EF4-FFF2-40B4-BE49-F238E27FC236}">
              <a16:creationId xmlns:a16="http://schemas.microsoft.com/office/drawing/2014/main" id="{B7C9C713-25E3-48EA-B49D-F0DE41F8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1" name="Picture 20">
          <a:extLst>
            <a:ext uri="{FF2B5EF4-FFF2-40B4-BE49-F238E27FC236}">
              <a16:creationId xmlns:a16="http://schemas.microsoft.com/office/drawing/2014/main" id="{FFD71541-6C0A-4371-ABFD-E5EA1686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2" name="Picture 20">
          <a:extLst>
            <a:ext uri="{FF2B5EF4-FFF2-40B4-BE49-F238E27FC236}">
              <a16:creationId xmlns:a16="http://schemas.microsoft.com/office/drawing/2014/main" id="{745FF902-5BAE-475E-A639-064B6522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3" name="Picture 20">
          <a:extLst>
            <a:ext uri="{FF2B5EF4-FFF2-40B4-BE49-F238E27FC236}">
              <a16:creationId xmlns:a16="http://schemas.microsoft.com/office/drawing/2014/main" id="{F1737E88-CBFE-45C7-9E89-438104A4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4" name="Picture 20">
          <a:extLst>
            <a:ext uri="{FF2B5EF4-FFF2-40B4-BE49-F238E27FC236}">
              <a16:creationId xmlns:a16="http://schemas.microsoft.com/office/drawing/2014/main" id="{08895DDA-2C5C-4038-BFE3-6291964E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5" name="Picture 20">
          <a:extLst>
            <a:ext uri="{FF2B5EF4-FFF2-40B4-BE49-F238E27FC236}">
              <a16:creationId xmlns:a16="http://schemas.microsoft.com/office/drawing/2014/main" id="{B41B5E14-9CC7-4649-B4B7-0159249C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6" name="Picture 20">
          <a:extLst>
            <a:ext uri="{FF2B5EF4-FFF2-40B4-BE49-F238E27FC236}">
              <a16:creationId xmlns:a16="http://schemas.microsoft.com/office/drawing/2014/main" id="{0EF636E6-F18B-4690-B01E-09BDF1EC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7" name="Picture 20">
          <a:extLst>
            <a:ext uri="{FF2B5EF4-FFF2-40B4-BE49-F238E27FC236}">
              <a16:creationId xmlns:a16="http://schemas.microsoft.com/office/drawing/2014/main" id="{DBCFC42B-A80B-476E-9388-E1A0BE43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488" name="Picture 20">
          <a:extLst>
            <a:ext uri="{FF2B5EF4-FFF2-40B4-BE49-F238E27FC236}">
              <a16:creationId xmlns:a16="http://schemas.microsoft.com/office/drawing/2014/main" id="{3BB9A8E0-3DD8-403E-AEEB-281E526A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89" name="Picture 20">
          <a:extLst>
            <a:ext uri="{FF2B5EF4-FFF2-40B4-BE49-F238E27FC236}">
              <a16:creationId xmlns:a16="http://schemas.microsoft.com/office/drawing/2014/main" id="{F0460CFE-4CE1-4EE8-A7FB-9C2CECEF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0" name="Picture 20">
          <a:extLst>
            <a:ext uri="{FF2B5EF4-FFF2-40B4-BE49-F238E27FC236}">
              <a16:creationId xmlns:a16="http://schemas.microsoft.com/office/drawing/2014/main" id="{B26E4FB2-3921-424C-AB8C-DB011C26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1" name="Picture 20">
          <a:extLst>
            <a:ext uri="{FF2B5EF4-FFF2-40B4-BE49-F238E27FC236}">
              <a16:creationId xmlns:a16="http://schemas.microsoft.com/office/drawing/2014/main" id="{3F9314DF-A23F-43D5-AC39-B4274E1F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2" name="Picture 20">
          <a:extLst>
            <a:ext uri="{FF2B5EF4-FFF2-40B4-BE49-F238E27FC236}">
              <a16:creationId xmlns:a16="http://schemas.microsoft.com/office/drawing/2014/main" id="{9A3E3B44-0C1C-48B9-B2AC-D5F3DF7B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3" name="Picture 20">
          <a:extLst>
            <a:ext uri="{FF2B5EF4-FFF2-40B4-BE49-F238E27FC236}">
              <a16:creationId xmlns:a16="http://schemas.microsoft.com/office/drawing/2014/main" id="{44E09BDC-466C-4B42-B681-BB9B6D59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4" name="Picture 20">
          <a:extLst>
            <a:ext uri="{FF2B5EF4-FFF2-40B4-BE49-F238E27FC236}">
              <a16:creationId xmlns:a16="http://schemas.microsoft.com/office/drawing/2014/main" id="{2A95B74A-C9EB-4346-892F-BA5D4740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5" name="Picture 20">
          <a:extLst>
            <a:ext uri="{FF2B5EF4-FFF2-40B4-BE49-F238E27FC236}">
              <a16:creationId xmlns:a16="http://schemas.microsoft.com/office/drawing/2014/main" id="{BE3B5DBF-F6F4-4B0B-BDAE-B138CA42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6" name="Picture 20">
          <a:extLst>
            <a:ext uri="{FF2B5EF4-FFF2-40B4-BE49-F238E27FC236}">
              <a16:creationId xmlns:a16="http://schemas.microsoft.com/office/drawing/2014/main" id="{1EDC734E-19D4-409B-B9C6-50C0A10F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7" name="Picture 20">
          <a:extLst>
            <a:ext uri="{FF2B5EF4-FFF2-40B4-BE49-F238E27FC236}">
              <a16:creationId xmlns:a16="http://schemas.microsoft.com/office/drawing/2014/main" id="{B160FD50-FAD2-4D31-B320-63F38C7A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8" name="Picture 20">
          <a:extLst>
            <a:ext uri="{FF2B5EF4-FFF2-40B4-BE49-F238E27FC236}">
              <a16:creationId xmlns:a16="http://schemas.microsoft.com/office/drawing/2014/main" id="{6F20F883-A681-4DEC-B35A-C4AF1A24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499" name="Picture 20">
          <a:extLst>
            <a:ext uri="{FF2B5EF4-FFF2-40B4-BE49-F238E27FC236}">
              <a16:creationId xmlns:a16="http://schemas.microsoft.com/office/drawing/2014/main" id="{1D9B53FC-4012-4570-BACD-60B1B1F3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0" name="Picture 20">
          <a:extLst>
            <a:ext uri="{FF2B5EF4-FFF2-40B4-BE49-F238E27FC236}">
              <a16:creationId xmlns:a16="http://schemas.microsoft.com/office/drawing/2014/main" id="{519F47ED-0B72-40DF-8715-73FED947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1" name="Picture 20">
          <a:extLst>
            <a:ext uri="{FF2B5EF4-FFF2-40B4-BE49-F238E27FC236}">
              <a16:creationId xmlns:a16="http://schemas.microsoft.com/office/drawing/2014/main" id="{360C04EA-9880-41A9-BE41-1E955660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2" name="Picture 20">
          <a:extLst>
            <a:ext uri="{FF2B5EF4-FFF2-40B4-BE49-F238E27FC236}">
              <a16:creationId xmlns:a16="http://schemas.microsoft.com/office/drawing/2014/main" id="{0A1D5615-30B9-4B03-8EAD-457EF87F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3" name="Picture 20">
          <a:extLst>
            <a:ext uri="{FF2B5EF4-FFF2-40B4-BE49-F238E27FC236}">
              <a16:creationId xmlns:a16="http://schemas.microsoft.com/office/drawing/2014/main" id="{0A2B3B91-6F33-4ECB-9BC1-28BEE214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4" name="Picture 20">
          <a:extLst>
            <a:ext uri="{FF2B5EF4-FFF2-40B4-BE49-F238E27FC236}">
              <a16:creationId xmlns:a16="http://schemas.microsoft.com/office/drawing/2014/main" id="{5BCBB5B3-BFE2-4472-833C-E524106B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5" name="Picture 20">
          <a:extLst>
            <a:ext uri="{FF2B5EF4-FFF2-40B4-BE49-F238E27FC236}">
              <a16:creationId xmlns:a16="http://schemas.microsoft.com/office/drawing/2014/main" id="{A5FB70D2-7EBF-4F09-9621-A00AB15F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6" name="Picture 20">
          <a:extLst>
            <a:ext uri="{FF2B5EF4-FFF2-40B4-BE49-F238E27FC236}">
              <a16:creationId xmlns:a16="http://schemas.microsoft.com/office/drawing/2014/main" id="{039A3F13-3923-4BB9-9DF1-4AC5DF34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7" name="Picture 20">
          <a:extLst>
            <a:ext uri="{FF2B5EF4-FFF2-40B4-BE49-F238E27FC236}">
              <a16:creationId xmlns:a16="http://schemas.microsoft.com/office/drawing/2014/main" id="{D55F1640-608C-46EA-B564-C9D77EC8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8" name="Picture 20">
          <a:extLst>
            <a:ext uri="{FF2B5EF4-FFF2-40B4-BE49-F238E27FC236}">
              <a16:creationId xmlns:a16="http://schemas.microsoft.com/office/drawing/2014/main" id="{1A76E8F7-DF57-4345-8FA6-B43DA695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09" name="Picture 20">
          <a:extLst>
            <a:ext uri="{FF2B5EF4-FFF2-40B4-BE49-F238E27FC236}">
              <a16:creationId xmlns:a16="http://schemas.microsoft.com/office/drawing/2014/main" id="{6A8C7CFC-6A13-43EF-B1FE-B45054F0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10" name="Picture 20">
          <a:extLst>
            <a:ext uri="{FF2B5EF4-FFF2-40B4-BE49-F238E27FC236}">
              <a16:creationId xmlns:a16="http://schemas.microsoft.com/office/drawing/2014/main" id="{8D369061-790A-461E-8E1F-B5D224D7D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1" name="Picture 20">
          <a:extLst>
            <a:ext uri="{FF2B5EF4-FFF2-40B4-BE49-F238E27FC236}">
              <a16:creationId xmlns:a16="http://schemas.microsoft.com/office/drawing/2014/main" id="{269A54BB-86D0-4C8C-B744-EBDE5FD0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2" name="Picture 20">
          <a:extLst>
            <a:ext uri="{FF2B5EF4-FFF2-40B4-BE49-F238E27FC236}">
              <a16:creationId xmlns:a16="http://schemas.microsoft.com/office/drawing/2014/main" id="{8B9ABFFE-EBDF-4FD4-99B3-0BEBF040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3" name="Picture 20">
          <a:extLst>
            <a:ext uri="{FF2B5EF4-FFF2-40B4-BE49-F238E27FC236}">
              <a16:creationId xmlns:a16="http://schemas.microsoft.com/office/drawing/2014/main" id="{C82E7370-2A9B-4B8C-8568-CA889671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4" name="Picture 20">
          <a:extLst>
            <a:ext uri="{FF2B5EF4-FFF2-40B4-BE49-F238E27FC236}">
              <a16:creationId xmlns:a16="http://schemas.microsoft.com/office/drawing/2014/main" id="{E0509139-BD77-411B-9173-98CBA33B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5" name="Picture 20">
          <a:extLst>
            <a:ext uri="{FF2B5EF4-FFF2-40B4-BE49-F238E27FC236}">
              <a16:creationId xmlns:a16="http://schemas.microsoft.com/office/drawing/2014/main" id="{A75C5538-B060-4625-981E-A64786E5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6" name="Picture 20">
          <a:extLst>
            <a:ext uri="{FF2B5EF4-FFF2-40B4-BE49-F238E27FC236}">
              <a16:creationId xmlns:a16="http://schemas.microsoft.com/office/drawing/2014/main" id="{052A747D-B192-4699-978B-0335DBA9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7" name="Picture 20">
          <a:extLst>
            <a:ext uri="{FF2B5EF4-FFF2-40B4-BE49-F238E27FC236}">
              <a16:creationId xmlns:a16="http://schemas.microsoft.com/office/drawing/2014/main" id="{8F08B162-22B8-4109-9604-6646793B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8" name="Picture 20">
          <a:extLst>
            <a:ext uri="{FF2B5EF4-FFF2-40B4-BE49-F238E27FC236}">
              <a16:creationId xmlns:a16="http://schemas.microsoft.com/office/drawing/2014/main" id="{AB48F78F-589E-49CA-A0B5-AE186ED4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19" name="Picture 20">
          <a:extLst>
            <a:ext uri="{FF2B5EF4-FFF2-40B4-BE49-F238E27FC236}">
              <a16:creationId xmlns:a16="http://schemas.microsoft.com/office/drawing/2014/main" id="{5F149325-FC1D-4D05-85D0-32618C40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0" name="Picture 20">
          <a:extLst>
            <a:ext uri="{FF2B5EF4-FFF2-40B4-BE49-F238E27FC236}">
              <a16:creationId xmlns:a16="http://schemas.microsoft.com/office/drawing/2014/main" id="{790371EE-CC4B-41B1-B446-2286E1FB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1" name="Picture 20">
          <a:extLst>
            <a:ext uri="{FF2B5EF4-FFF2-40B4-BE49-F238E27FC236}">
              <a16:creationId xmlns:a16="http://schemas.microsoft.com/office/drawing/2014/main" id="{C1B4E260-E825-4FA4-A425-C9885A4F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2" name="Picture 20">
          <a:extLst>
            <a:ext uri="{FF2B5EF4-FFF2-40B4-BE49-F238E27FC236}">
              <a16:creationId xmlns:a16="http://schemas.microsoft.com/office/drawing/2014/main" id="{7CE42653-9B2F-41B2-956B-6DAB6730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3" name="Picture 20">
          <a:extLst>
            <a:ext uri="{FF2B5EF4-FFF2-40B4-BE49-F238E27FC236}">
              <a16:creationId xmlns:a16="http://schemas.microsoft.com/office/drawing/2014/main" id="{B082F810-EF8C-4CF0-B0B0-1D3232CA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4" name="Picture 20">
          <a:extLst>
            <a:ext uri="{FF2B5EF4-FFF2-40B4-BE49-F238E27FC236}">
              <a16:creationId xmlns:a16="http://schemas.microsoft.com/office/drawing/2014/main" id="{0DA34CA2-1D9A-40E1-B673-035069E8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5" name="Picture 20">
          <a:extLst>
            <a:ext uri="{FF2B5EF4-FFF2-40B4-BE49-F238E27FC236}">
              <a16:creationId xmlns:a16="http://schemas.microsoft.com/office/drawing/2014/main" id="{A0C2C46B-F352-44C1-BE33-A8A5B04B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6" name="Picture 20">
          <a:extLst>
            <a:ext uri="{FF2B5EF4-FFF2-40B4-BE49-F238E27FC236}">
              <a16:creationId xmlns:a16="http://schemas.microsoft.com/office/drawing/2014/main" id="{1AE26418-B20C-462C-9D11-405C3807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7" name="Picture 20">
          <a:extLst>
            <a:ext uri="{FF2B5EF4-FFF2-40B4-BE49-F238E27FC236}">
              <a16:creationId xmlns:a16="http://schemas.microsoft.com/office/drawing/2014/main" id="{C181AB11-DCDC-4C9A-A57C-9F697ABC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8" name="Picture 20">
          <a:extLst>
            <a:ext uri="{FF2B5EF4-FFF2-40B4-BE49-F238E27FC236}">
              <a16:creationId xmlns:a16="http://schemas.microsoft.com/office/drawing/2014/main" id="{11B4AC19-D8A7-4394-BDF8-7D6E8210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29" name="Picture 20">
          <a:extLst>
            <a:ext uri="{FF2B5EF4-FFF2-40B4-BE49-F238E27FC236}">
              <a16:creationId xmlns:a16="http://schemas.microsoft.com/office/drawing/2014/main" id="{17323C2C-CE00-4E67-9987-5D60F6B1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30" name="Picture 20">
          <a:extLst>
            <a:ext uri="{FF2B5EF4-FFF2-40B4-BE49-F238E27FC236}">
              <a16:creationId xmlns:a16="http://schemas.microsoft.com/office/drawing/2014/main" id="{DBD950B5-A142-4506-B97D-8DC05113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31" name="Picture 20">
          <a:extLst>
            <a:ext uri="{FF2B5EF4-FFF2-40B4-BE49-F238E27FC236}">
              <a16:creationId xmlns:a16="http://schemas.microsoft.com/office/drawing/2014/main" id="{D36A15E2-65A5-47A6-AC64-B8773893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32" name="Picture 20">
          <a:extLst>
            <a:ext uri="{FF2B5EF4-FFF2-40B4-BE49-F238E27FC236}">
              <a16:creationId xmlns:a16="http://schemas.microsoft.com/office/drawing/2014/main" id="{2EE8268E-A7CF-491D-BAB4-B6314EA6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33" name="Picture 20">
          <a:extLst>
            <a:ext uri="{FF2B5EF4-FFF2-40B4-BE49-F238E27FC236}">
              <a16:creationId xmlns:a16="http://schemas.microsoft.com/office/drawing/2014/main" id="{3210D9FE-AA05-4315-8F3A-5E44D89D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34" name="Picture 20">
          <a:extLst>
            <a:ext uri="{FF2B5EF4-FFF2-40B4-BE49-F238E27FC236}">
              <a16:creationId xmlns:a16="http://schemas.microsoft.com/office/drawing/2014/main" id="{7570A50A-1687-467A-86E8-0CB066C9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35" name="Picture 20">
          <a:extLst>
            <a:ext uri="{FF2B5EF4-FFF2-40B4-BE49-F238E27FC236}">
              <a16:creationId xmlns:a16="http://schemas.microsoft.com/office/drawing/2014/main" id="{979A517F-BE33-4072-A2E9-A2437F04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36" name="Picture 20">
          <a:extLst>
            <a:ext uri="{FF2B5EF4-FFF2-40B4-BE49-F238E27FC236}">
              <a16:creationId xmlns:a16="http://schemas.microsoft.com/office/drawing/2014/main" id="{1B2F8D90-7F11-4677-97A0-5B872EB2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37" name="Picture 20">
          <a:extLst>
            <a:ext uri="{FF2B5EF4-FFF2-40B4-BE49-F238E27FC236}">
              <a16:creationId xmlns:a16="http://schemas.microsoft.com/office/drawing/2014/main" id="{DEF15D7F-A791-4885-89A6-3D6FBED1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38" name="Picture 20">
          <a:extLst>
            <a:ext uri="{FF2B5EF4-FFF2-40B4-BE49-F238E27FC236}">
              <a16:creationId xmlns:a16="http://schemas.microsoft.com/office/drawing/2014/main" id="{35404CE9-89EE-43C6-9D1A-684177E1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39" name="Picture 20">
          <a:extLst>
            <a:ext uri="{FF2B5EF4-FFF2-40B4-BE49-F238E27FC236}">
              <a16:creationId xmlns:a16="http://schemas.microsoft.com/office/drawing/2014/main" id="{BAFD9E2E-451C-4117-8335-6B7A48FE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0" name="Picture 20">
          <a:extLst>
            <a:ext uri="{FF2B5EF4-FFF2-40B4-BE49-F238E27FC236}">
              <a16:creationId xmlns:a16="http://schemas.microsoft.com/office/drawing/2014/main" id="{72DD6D31-D826-4A55-861E-D9D09C69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1" name="Picture 20">
          <a:extLst>
            <a:ext uri="{FF2B5EF4-FFF2-40B4-BE49-F238E27FC236}">
              <a16:creationId xmlns:a16="http://schemas.microsoft.com/office/drawing/2014/main" id="{9B19488C-36A1-43CA-BB33-C868A142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2" name="Picture 20">
          <a:extLst>
            <a:ext uri="{FF2B5EF4-FFF2-40B4-BE49-F238E27FC236}">
              <a16:creationId xmlns:a16="http://schemas.microsoft.com/office/drawing/2014/main" id="{D10EF7D1-0551-4301-8733-10BA6F6B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3" name="Picture 20">
          <a:extLst>
            <a:ext uri="{FF2B5EF4-FFF2-40B4-BE49-F238E27FC236}">
              <a16:creationId xmlns:a16="http://schemas.microsoft.com/office/drawing/2014/main" id="{65AC1325-049F-4D91-9532-6C2443E0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4" name="Picture 20">
          <a:extLst>
            <a:ext uri="{FF2B5EF4-FFF2-40B4-BE49-F238E27FC236}">
              <a16:creationId xmlns:a16="http://schemas.microsoft.com/office/drawing/2014/main" id="{D145EA44-90CB-4884-89F3-8036F97E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5" name="Picture 20">
          <a:extLst>
            <a:ext uri="{FF2B5EF4-FFF2-40B4-BE49-F238E27FC236}">
              <a16:creationId xmlns:a16="http://schemas.microsoft.com/office/drawing/2014/main" id="{0BBA1134-533E-405C-A11C-9811CB64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6" name="Picture 20">
          <a:extLst>
            <a:ext uri="{FF2B5EF4-FFF2-40B4-BE49-F238E27FC236}">
              <a16:creationId xmlns:a16="http://schemas.microsoft.com/office/drawing/2014/main" id="{4E03C72B-4E1B-4488-907C-30D70154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7" name="Picture 20">
          <a:extLst>
            <a:ext uri="{FF2B5EF4-FFF2-40B4-BE49-F238E27FC236}">
              <a16:creationId xmlns:a16="http://schemas.microsoft.com/office/drawing/2014/main" id="{3CA49D5F-4790-486E-B709-159FB6EF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8" name="Picture 20">
          <a:extLst>
            <a:ext uri="{FF2B5EF4-FFF2-40B4-BE49-F238E27FC236}">
              <a16:creationId xmlns:a16="http://schemas.microsoft.com/office/drawing/2014/main" id="{D9A7E5DF-142F-459E-A9FB-5FAB4C6C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49" name="Picture 20">
          <a:extLst>
            <a:ext uri="{FF2B5EF4-FFF2-40B4-BE49-F238E27FC236}">
              <a16:creationId xmlns:a16="http://schemas.microsoft.com/office/drawing/2014/main" id="{08277128-DAA8-45AA-985C-CFA8A0A5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50" name="Picture 20">
          <a:extLst>
            <a:ext uri="{FF2B5EF4-FFF2-40B4-BE49-F238E27FC236}">
              <a16:creationId xmlns:a16="http://schemas.microsoft.com/office/drawing/2014/main" id="{50B97594-DF0B-4FE6-9CD6-1CF0FB95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51" name="Picture 20">
          <a:extLst>
            <a:ext uri="{FF2B5EF4-FFF2-40B4-BE49-F238E27FC236}">
              <a16:creationId xmlns:a16="http://schemas.microsoft.com/office/drawing/2014/main" id="{5A433E44-2FE6-4CDA-90FE-805C4024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52" name="Picture 20">
          <a:extLst>
            <a:ext uri="{FF2B5EF4-FFF2-40B4-BE49-F238E27FC236}">
              <a16:creationId xmlns:a16="http://schemas.microsoft.com/office/drawing/2014/main" id="{17F21E31-1BC1-4579-8C26-499542DD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53" name="Picture 20">
          <a:extLst>
            <a:ext uri="{FF2B5EF4-FFF2-40B4-BE49-F238E27FC236}">
              <a16:creationId xmlns:a16="http://schemas.microsoft.com/office/drawing/2014/main" id="{7BF7FD9E-E751-4F7D-85B4-B21C6D9A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54" name="Picture 20">
          <a:extLst>
            <a:ext uri="{FF2B5EF4-FFF2-40B4-BE49-F238E27FC236}">
              <a16:creationId xmlns:a16="http://schemas.microsoft.com/office/drawing/2014/main" id="{4DF37DF7-B0A6-4EEA-9E1A-597FDC62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55" name="Picture 20">
          <a:extLst>
            <a:ext uri="{FF2B5EF4-FFF2-40B4-BE49-F238E27FC236}">
              <a16:creationId xmlns:a16="http://schemas.microsoft.com/office/drawing/2014/main" id="{B2D24496-B57E-45BB-8212-EE5F6FBA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56" name="Picture 20">
          <a:extLst>
            <a:ext uri="{FF2B5EF4-FFF2-40B4-BE49-F238E27FC236}">
              <a16:creationId xmlns:a16="http://schemas.microsoft.com/office/drawing/2014/main" id="{BC04C74B-7B42-42EE-BF83-43A5D82D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57" name="Picture 20">
          <a:extLst>
            <a:ext uri="{FF2B5EF4-FFF2-40B4-BE49-F238E27FC236}">
              <a16:creationId xmlns:a16="http://schemas.microsoft.com/office/drawing/2014/main" id="{DD76516D-AC67-4576-9FF7-604F1899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58" name="Picture 20">
          <a:extLst>
            <a:ext uri="{FF2B5EF4-FFF2-40B4-BE49-F238E27FC236}">
              <a16:creationId xmlns:a16="http://schemas.microsoft.com/office/drawing/2014/main" id="{14AAAF01-3A39-4A41-A56F-1985AE02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59" name="Picture 20">
          <a:extLst>
            <a:ext uri="{FF2B5EF4-FFF2-40B4-BE49-F238E27FC236}">
              <a16:creationId xmlns:a16="http://schemas.microsoft.com/office/drawing/2014/main" id="{72718169-D389-40EA-9EBF-233216D2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0" name="Picture 20">
          <a:extLst>
            <a:ext uri="{FF2B5EF4-FFF2-40B4-BE49-F238E27FC236}">
              <a16:creationId xmlns:a16="http://schemas.microsoft.com/office/drawing/2014/main" id="{A1358E3E-E2D8-4459-B37B-215CBB98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1" name="Picture 20">
          <a:extLst>
            <a:ext uri="{FF2B5EF4-FFF2-40B4-BE49-F238E27FC236}">
              <a16:creationId xmlns:a16="http://schemas.microsoft.com/office/drawing/2014/main" id="{D59B5ED1-E313-4823-92A2-C141BAF8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2" name="Picture 20">
          <a:extLst>
            <a:ext uri="{FF2B5EF4-FFF2-40B4-BE49-F238E27FC236}">
              <a16:creationId xmlns:a16="http://schemas.microsoft.com/office/drawing/2014/main" id="{B6ED4CDD-8CAC-4F02-A035-289AD1EA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3" name="Picture 20">
          <a:extLst>
            <a:ext uri="{FF2B5EF4-FFF2-40B4-BE49-F238E27FC236}">
              <a16:creationId xmlns:a16="http://schemas.microsoft.com/office/drawing/2014/main" id="{66063430-C889-433B-AC6F-521F7D77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4" name="Picture 20">
          <a:extLst>
            <a:ext uri="{FF2B5EF4-FFF2-40B4-BE49-F238E27FC236}">
              <a16:creationId xmlns:a16="http://schemas.microsoft.com/office/drawing/2014/main" id="{E1177E19-ED76-4320-B0EC-CD403F61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5" name="Picture 20">
          <a:extLst>
            <a:ext uri="{FF2B5EF4-FFF2-40B4-BE49-F238E27FC236}">
              <a16:creationId xmlns:a16="http://schemas.microsoft.com/office/drawing/2014/main" id="{B5395683-2CC9-43FD-B9A0-DBC65E7B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6" name="Picture 20">
          <a:extLst>
            <a:ext uri="{FF2B5EF4-FFF2-40B4-BE49-F238E27FC236}">
              <a16:creationId xmlns:a16="http://schemas.microsoft.com/office/drawing/2014/main" id="{9B57DAA5-3C9A-4865-B8C8-DB0DBE351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7" name="Picture 20">
          <a:extLst>
            <a:ext uri="{FF2B5EF4-FFF2-40B4-BE49-F238E27FC236}">
              <a16:creationId xmlns:a16="http://schemas.microsoft.com/office/drawing/2014/main" id="{EFF59B80-3E41-4297-AF25-707335F6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8" name="Picture 20">
          <a:extLst>
            <a:ext uri="{FF2B5EF4-FFF2-40B4-BE49-F238E27FC236}">
              <a16:creationId xmlns:a16="http://schemas.microsoft.com/office/drawing/2014/main" id="{E8567F0D-DAB2-4EBC-B9D0-26B83793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69" name="Picture 20">
          <a:extLst>
            <a:ext uri="{FF2B5EF4-FFF2-40B4-BE49-F238E27FC236}">
              <a16:creationId xmlns:a16="http://schemas.microsoft.com/office/drawing/2014/main" id="{35A6E7D4-4F03-433A-B572-06DBDD69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0" name="Picture 20">
          <a:extLst>
            <a:ext uri="{FF2B5EF4-FFF2-40B4-BE49-F238E27FC236}">
              <a16:creationId xmlns:a16="http://schemas.microsoft.com/office/drawing/2014/main" id="{D4A5EB24-0140-496C-BCF8-B140AEA4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1" name="Picture 20">
          <a:extLst>
            <a:ext uri="{FF2B5EF4-FFF2-40B4-BE49-F238E27FC236}">
              <a16:creationId xmlns:a16="http://schemas.microsoft.com/office/drawing/2014/main" id="{FA0DD0A6-4DE3-48FD-B97D-929A18A9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2" name="Picture 20">
          <a:extLst>
            <a:ext uri="{FF2B5EF4-FFF2-40B4-BE49-F238E27FC236}">
              <a16:creationId xmlns:a16="http://schemas.microsoft.com/office/drawing/2014/main" id="{3BA0756A-AB7F-4495-9829-F5550426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3" name="Picture 20">
          <a:extLst>
            <a:ext uri="{FF2B5EF4-FFF2-40B4-BE49-F238E27FC236}">
              <a16:creationId xmlns:a16="http://schemas.microsoft.com/office/drawing/2014/main" id="{144812BD-DEF1-4E89-AAF7-DB9D7055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4" name="Picture 20">
          <a:extLst>
            <a:ext uri="{FF2B5EF4-FFF2-40B4-BE49-F238E27FC236}">
              <a16:creationId xmlns:a16="http://schemas.microsoft.com/office/drawing/2014/main" id="{0D4B70E9-CBF9-47F4-BEB8-E21C06E4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5" name="Picture 20">
          <a:extLst>
            <a:ext uri="{FF2B5EF4-FFF2-40B4-BE49-F238E27FC236}">
              <a16:creationId xmlns:a16="http://schemas.microsoft.com/office/drawing/2014/main" id="{D640CF62-A788-4777-9477-F55A01CD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6" name="Picture 20">
          <a:extLst>
            <a:ext uri="{FF2B5EF4-FFF2-40B4-BE49-F238E27FC236}">
              <a16:creationId xmlns:a16="http://schemas.microsoft.com/office/drawing/2014/main" id="{C9FF939F-978A-4D1E-9921-E0B50BC7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7" name="Picture 20">
          <a:extLst>
            <a:ext uri="{FF2B5EF4-FFF2-40B4-BE49-F238E27FC236}">
              <a16:creationId xmlns:a16="http://schemas.microsoft.com/office/drawing/2014/main" id="{0102158F-9399-4304-A18B-B29D0C34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8" name="Picture 20">
          <a:extLst>
            <a:ext uri="{FF2B5EF4-FFF2-40B4-BE49-F238E27FC236}">
              <a16:creationId xmlns:a16="http://schemas.microsoft.com/office/drawing/2014/main" id="{EC1F9E3E-E6BE-448C-B7A3-926A1461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79" name="Picture 20">
          <a:extLst>
            <a:ext uri="{FF2B5EF4-FFF2-40B4-BE49-F238E27FC236}">
              <a16:creationId xmlns:a16="http://schemas.microsoft.com/office/drawing/2014/main" id="{342692E0-5F9C-407E-8FED-4C49FE2A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580" name="Picture 20">
          <a:extLst>
            <a:ext uri="{FF2B5EF4-FFF2-40B4-BE49-F238E27FC236}">
              <a16:creationId xmlns:a16="http://schemas.microsoft.com/office/drawing/2014/main" id="{AF3D8F94-F373-4EAE-BE15-0C9252EF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1" name="Picture 20">
          <a:extLst>
            <a:ext uri="{FF2B5EF4-FFF2-40B4-BE49-F238E27FC236}">
              <a16:creationId xmlns:a16="http://schemas.microsoft.com/office/drawing/2014/main" id="{CFE2875B-395B-4CFC-8EF3-48EE29FA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2" name="Picture 20">
          <a:extLst>
            <a:ext uri="{FF2B5EF4-FFF2-40B4-BE49-F238E27FC236}">
              <a16:creationId xmlns:a16="http://schemas.microsoft.com/office/drawing/2014/main" id="{F5389C00-057A-423C-B9E9-A5BF3A1B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3" name="Picture 20">
          <a:extLst>
            <a:ext uri="{FF2B5EF4-FFF2-40B4-BE49-F238E27FC236}">
              <a16:creationId xmlns:a16="http://schemas.microsoft.com/office/drawing/2014/main" id="{C7A42524-5186-486D-8887-60AAF68B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4" name="Picture 20">
          <a:extLst>
            <a:ext uri="{FF2B5EF4-FFF2-40B4-BE49-F238E27FC236}">
              <a16:creationId xmlns:a16="http://schemas.microsoft.com/office/drawing/2014/main" id="{34A4885B-8301-44FC-863E-37CB6950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5" name="Picture 20">
          <a:extLst>
            <a:ext uri="{FF2B5EF4-FFF2-40B4-BE49-F238E27FC236}">
              <a16:creationId xmlns:a16="http://schemas.microsoft.com/office/drawing/2014/main" id="{2B3EDD50-BEFA-4696-BC6F-6C3FB784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6" name="Picture 20">
          <a:extLst>
            <a:ext uri="{FF2B5EF4-FFF2-40B4-BE49-F238E27FC236}">
              <a16:creationId xmlns:a16="http://schemas.microsoft.com/office/drawing/2014/main" id="{3B924F7A-7DB4-488A-BD64-443A1FE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7" name="Picture 20">
          <a:extLst>
            <a:ext uri="{FF2B5EF4-FFF2-40B4-BE49-F238E27FC236}">
              <a16:creationId xmlns:a16="http://schemas.microsoft.com/office/drawing/2014/main" id="{B51168CA-A68E-4A0E-8B8D-95E6A7D4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8" name="Picture 20">
          <a:extLst>
            <a:ext uri="{FF2B5EF4-FFF2-40B4-BE49-F238E27FC236}">
              <a16:creationId xmlns:a16="http://schemas.microsoft.com/office/drawing/2014/main" id="{C3027C5A-4FB1-4367-A871-9161ED33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89" name="Picture 20">
          <a:extLst>
            <a:ext uri="{FF2B5EF4-FFF2-40B4-BE49-F238E27FC236}">
              <a16:creationId xmlns:a16="http://schemas.microsoft.com/office/drawing/2014/main" id="{C3C60E2E-EE6C-4380-847D-69AD3D59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0" name="Picture 20">
          <a:extLst>
            <a:ext uri="{FF2B5EF4-FFF2-40B4-BE49-F238E27FC236}">
              <a16:creationId xmlns:a16="http://schemas.microsoft.com/office/drawing/2014/main" id="{22D895CE-3FA3-40B4-BB1D-D93E4FA0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1" name="Picture 20">
          <a:extLst>
            <a:ext uri="{FF2B5EF4-FFF2-40B4-BE49-F238E27FC236}">
              <a16:creationId xmlns:a16="http://schemas.microsoft.com/office/drawing/2014/main" id="{BAA9450C-B9A7-4DD5-BBB1-069DE06C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2" name="Picture 20">
          <a:extLst>
            <a:ext uri="{FF2B5EF4-FFF2-40B4-BE49-F238E27FC236}">
              <a16:creationId xmlns:a16="http://schemas.microsoft.com/office/drawing/2014/main" id="{CABDAF02-EE73-43DB-8902-A39CE76B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3" name="Picture 20">
          <a:extLst>
            <a:ext uri="{FF2B5EF4-FFF2-40B4-BE49-F238E27FC236}">
              <a16:creationId xmlns:a16="http://schemas.microsoft.com/office/drawing/2014/main" id="{5479F44F-230E-43AB-A1D8-FB4F1811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4" name="Picture 20">
          <a:extLst>
            <a:ext uri="{FF2B5EF4-FFF2-40B4-BE49-F238E27FC236}">
              <a16:creationId xmlns:a16="http://schemas.microsoft.com/office/drawing/2014/main" id="{F85CA192-CD82-49F6-B522-7130CD16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5" name="Picture 20">
          <a:extLst>
            <a:ext uri="{FF2B5EF4-FFF2-40B4-BE49-F238E27FC236}">
              <a16:creationId xmlns:a16="http://schemas.microsoft.com/office/drawing/2014/main" id="{A708C47F-5CE8-43A8-B5DC-562245D1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6" name="Picture 20">
          <a:extLst>
            <a:ext uri="{FF2B5EF4-FFF2-40B4-BE49-F238E27FC236}">
              <a16:creationId xmlns:a16="http://schemas.microsoft.com/office/drawing/2014/main" id="{F4C0D51B-5E89-4848-9EBD-2805390E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7" name="Picture 20">
          <a:extLst>
            <a:ext uri="{FF2B5EF4-FFF2-40B4-BE49-F238E27FC236}">
              <a16:creationId xmlns:a16="http://schemas.microsoft.com/office/drawing/2014/main" id="{4AA5FB64-9786-4F6D-91E1-7748FD4D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8" name="Picture 20">
          <a:extLst>
            <a:ext uri="{FF2B5EF4-FFF2-40B4-BE49-F238E27FC236}">
              <a16:creationId xmlns:a16="http://schemas.microsoft.com/office/drawing/2014/main" id="{B3201558-FA9A-4E3C-A0CC-30010FCD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599" name="Picture 20">
          <a:extLst>
            <a:ext uri="{FF2B5EF4-FFF2-40B4-BE49-F238E27FC236}">
              <a16:creationId xmlns:a16="http://schemas.microsoft.com/office/drawing/2014/main" id="{62BF4BE3-0A5C-4234-B84F-6F980F21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00" name="Picture 20">
          <a:extLst>
            <a:ext uri="{FF2B5EF4-FFF2-40B4-BE49-F238E27FC236}">
              <a16:creationId xmlns:a16="http://schemas.microsoft.com/office/drawing/2014/main" id="{E76F41ED-427E-4E10-9F66-BAE84A3F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01" name="Picture 20">
          <a:extLst>
            <a:ext uri="{FF2B5EF4-FFF2-40B4-BE49-F238E27FC236}">
              <a16:creationId xmlns:a16="http://schemas.microsoft.com/office/drawing/2014/main" id="{F8B841EC-268E-48D0-B8FC-F1E0F91F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02" name="Picture 20">
          <a:extLst>
            <a:ext uri="{FF2B5EF4-FFF2-40B4-BE49-F238E27FC236}">
              <a16:creationId xmlns:a16="http://schemas.microsoft.com/office/drawing/2014/main" id="{F1BCF79E-58EC-479A-8E9F-9D483F0B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03" name="Picture 20">
          <a:extLst>
            <a:ext uri="{FF2B5EF4-FFF2-40B4-BE49-F238E27FC236}">
              <a16:creationId xmlns:a16="http://schemas.microsoft.com/office/drawing/2014/main" id="{055C25EB-F271-43CC-A27E-A29119F8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04" name="Picture 20">
          <a:extLst>
            <a:ext uri="{FF2B5EF4-FFF2-40B4-BE49-F238E27FC236}">
              <a16:creationId xmlns:a16="http://schemas.microsoft.com/office/drawing/2014/main" id="{60CF167C-E782-4FAD-BA68-883A7E05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05" name="Picture 20">
          <a:extLst>
            <a:ext uri="{FF2B5EF4-FFF2-40B4-BE49-F238E27FC236}">
              <a16:creationId xmlns:a16="http://schemas.microsoft.com/office/drawing/2014/main" id="{7AD6CBD6-4B3C-43F3-B2E1-05982E5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06" name="Picture 20">
          <a:extLst>
            <a:ext uri="{FF2B5EF4-FFF2-40B4-BE49-F238E27FC236}">
              <a16:creationId xmlns:a16="http://schemas.microsoft.com/office/drawing/2014/main" id="{43E77264-29BC-4A76-9580-40BD8C5B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07" name="Picture 20">
          <a:extLst>
            <a:ext uri="{FF2B5EF4-FFF2-40B4-BE49-F238E27FC236}">
              <a16:creationId xmlns:a16="http://schemas.microsoft.com/office/drawing/2014/main" id="{E8107F99-D276-4AAE-B4D9-86C0FFA8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08" name="Picture 20">
          <a:extLst>
            <a:ext uri="{FF2B5EF4-FFF2-40B4-BE49-F238E27FC236}">
              <a16:creationId xmlns:a16="http://schemas.microsoft.com/office/drawing/2014/main" id="{F601E32E-4EF6-4B33-94BD-8B878765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09" name="Picture 20">
          <a:extLst>
            <a:ext uri="{FF2B5EF4-FFF2-40B4-BE49-F238E27FC236}">
              <a16:creationId xmlns:a16="http://schemas.microsoft.com/office/drawing/2014/main" id="{C9060B2B-0F2D-4C47-AF33-BFF5D9A8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0" name="Picture 20">
          <a:extLst>
            <a:ext uri="{FF2B5EF4-FFF2-40B4-BE49-F238E27FC236}">
              <a16:creationId xmlns:a16="http://schemas.microsoft.com/office/drawing/2014/main" id="{237592FC-6B34-486B-A1B1-F056867A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1" name="Picture 20">
          <a:extLst>
            <a:ext uri="{FF2B5EF4-FFF2-40B4-BE49-F238E27FC236}">
              <a16:creationId xmlns:a16="http://schemas.microsoft.com/office/drawing/2014/main" id="{A185837F-2D6B-46B1-8E58-EC2CBCB2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2" name="Picture 20">
          <a:extLst>
            <a:ext uri="{FF2B5EF4-FFF2-40B4-BE49-F238E27FC236}">
              <a16:creationId xmlns:a16="http://schemas.microsoft.com/office/drawing/2014/main" id="{AD5C6EE6-EE6E-4315-BDBB-A4DACF4D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3" name="Picture 20">
          <a:extLst>
            <a:ext uri="{FF2B5EF4-FFF2-40B4-BE49-F238E27FC236}">
              <a16:creationId xmlns:a16="http://schemas.microsoft.com/office/drawing/2014/main" id="{F208B2E7-4488-41E5-81DE-6936DD4A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4" name="Picture 20">
          <a:extLst>
            <a:ext uri="{FF2B5EF4-FFF2-40B4-BE49-F238E27FC236}">
              <a16:creationId xmlns:a16="http://schemas.microsoft.com/office/drawing/2014/main" id="{C3F01D0A-7B15-404F-BF74-9CCF9F23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5" name="Picture 20">
          <a:extLst>
            <a:ext uri="{FF2B5EF4-FFF2-40B4-BE49-F238E27FC236}">
              <a16:creationId xmlns:a16="http://schemas.microsoft.com/office/drawing/2014/main" id="{E6EDB76C-E3A0-4386-82E1-D78F3F22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6" name="Picture 20">
          <a:extLst>
            <a:ext uri="{FF2B5EF4-FFF2-40B4-BE49-F238E27FC236}">
              <a16:creationId xmlns:a16="http://schemas.microsoft.com/office/drawing/2014/main" id="{9929443E-41DA-4BAB-8CF2-03248E50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7" name="Picture 20">
          <a:extLst>
            <a:ext uri="{FF2B5EF4-FFF2-40B4-BE49-F238E27FC236}">
              <a16:creationId xmlns:a16="http://schemas.microsoft.com/office/drawing/2014/main" id="{04F70AEB-35C2-4D20-9BA5-6DB89B1A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8" name="Picture 20">
          <a:extLst>
            <a:ext uri="{FF2B5EF4-FFF2-40B4-BE49-F238E27FC236}">
              <a16:creationId xmlns:a16="http://schemas.microsoft.com/office/drawing/2014/main" id="{DE6D0E11-4CE8-4A99-B8DF-4569AA16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19" name="Picture 20">
          <a:extLst>
            <a:ext uri="{FF2B5EF4-FFF2-40B4-BE49-F238E27FC236}">
              <a16:creationId xmlns:a16="http://schemas.microsoft.com/office/drawing/2014/main" id="{02AC058C-CACA-40D6-ADD1-F20D11D4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20" name="Picture 20">
          <a:extLst>
            <a:ext uri="{FF2B5EF4-FFF2-40B4-BE49-F238E27FC236}">
              <a16:creationId xmlns:a16="http://schemas.microsoft.com/office/drawing/2014/main" id="{678D5548-A234-4F20-B8FD-EABD132B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21" name="Picture 20">
          <a:extLst>
            <a:ext uri="{FF2B5EF4-FFF2-40B4-BE49-F238E27FC236}">
              <a16:creationId xmlns:a16="http://schemas.microsoft.com/office/drawing/2014/main" id="{104831F5-47A9-420F-91BB-37CAB9BD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22" name="Picture 20">
          <a:extLst>
            <a:ext uri="{FF2B5EF4-FFF2-40B4-BE49-F238E27FC236}">
              <a16:creationId xmlns:a16="http://schemas.microsoft.com/office/drawing/2014/main" id="{C523D6E0-6307-45BF-B8CD-A66337D3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23" name="Picture 20">
          <a:extLst>
            <a:ext uri="{FF2B5EF4-FFF2-40B4-BE49-F238E27FC236}">
              <a16:creationId xmlns:a16="http://schemas.microsoft.com/office/drawing/2014/main" id="{2251B292-8A7D-4D73-82EB-A6000EBF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24" name="Picture 20">
          <a:extLst>
            <a:ext uri="{FF2B5EF4-FFF2-40B4-BE49-F238E27FC236}">
              <a16:creationId xmlns:a16="http://schemas.microsoft.com/office/drawing/2014/main" id="{7AAD6EE3-A712-4B10-9892-01E24A51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25" name="Picture 20">
          <a:extLst>
            <a:ext uri="{FF2B5EF4-FFF2-40B4-BE49-F238E27FC236}">
              <a16:creationId xmlns:a16="http://schemas.microsoft.com/office/drawing/2014/main" id="{3401C80C-D76E-4E18-852C-D0E8CD44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26" name="Picture 20">
          <a:extLst>
            <a:ext uri="{FF2B5EF4-FFF2-40B4-BE49-F238E27FC236}">
              <a16:creationId xmlns:a16="http://schemas.microsoft.com/office/drawing/2014/main" id="{56C56ABE-2185-4A26-A96B-DD30B672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27" name="Picture 20">
          <a:extLst>
            <a:ext uri="{FF2B5EF4-FFF2-40B4-BE49-F238E27FC236}">
              <a16:creationId xmlns:a16="http://schemas.microsoft.com/office/drawing/2014/main" id="{EAA13DEB-5145-4D7C-853C-034544A8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28" name="Picture 20">
          <a:extLst>
            <a:ext uri="{FF2B5EF4-FFF2-40B4-BE49-F238E27FC236}">
              <a16:creationId xmlns:a16="http://schemas.microsoft.com/office/drawing/2014/main" id="{0525044B-1282-45CD-A657-EADCD769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29" name="Picture 20">
          <a:extLst>
            <a:ext uri="{FF2B5EF4-FFF2-40B4-BE49-F238E27FC236}">
              <a16:creationId xmlns:a16="http://schemas.microsoft.com/office/drawing/2014/main" id="{389E580B-C974-4CA6-9B3E-AA02E3DC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0" name="Picture 20">
          <a:extLst>
            <a:ext uri="{FF2B5EF4-FFF2-40B4-BE49-F238E27FC236}">
              <a16:creationId xmlns:a16="http://schemas.microsoft.com/office/drawing/2014/main" id="{ED17D9AF-13C5-43C1-9CBE-A6528E5F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1" name="Picture 20">
          <a:extLst>
            <a:ext uri="{FF2B5EF4-FFF2-40B4-BE49-F238E27FC236}">
              <a16:creationId xmlns:a16="http://schemas.microsoft.com/office/drawing/2014/main" id="{7FE9C3D8-E6DF-445E-9CAD-97075A5D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2" name="Picture 20">
          <a:extLst>
            <a:ext uri="{FF2B5EF4-FFF2-40B4-BE49-F238E27FC236}">
              <a16:creationId xmlns:a16="http://schemas.microsoft.com/office/drawing/2014/main" id="{B98B01E6-74F5-429E-A98F-5A57E498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3" name="Picture 20">
          <a:extLst>
            <a:ext uri="{FF2B5EF4-FFF2-40B4-BE49-F238E27FC236}">
              <a16:creationId xmlns:a16="http://schemas.microsoft.com/office/drawing/2014/main" id="{8499A625-7B01-42AC-A75F-C278D0EF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4" name="Picture 20">
          <a:extLst>
            <a:ext uri="{FF2B5EF4-FFF2-40B4-BE49-F238E27FC236}">
              <a16:creationId xmlns:a16="http://schemas.microsoft.com/office/drawing/2014/main" id="{2238A8D8-3DE7-48A3-8E41-29B04656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5" name="Picture 20">
          <a:extLst>
            <a:ext uri="{FF2B5EF4-FFF2-40B4-BE49-F238E27FC236}">
              <a16:creationId xmlns:a16="http://schemas.microsoft.com/office/drawing/2014/main" id="{FEDE97CA-CC79-433F-BDBB-70CC0A9E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6" name="Picture 20">
          <a:extLst>
            <a:ext uri="{FF2B5EF4-FFF2-40B4-BE49-F238E27FC236}">
              <a16:creationId xmlns:a16="http://schemas.microsoft.com/office/drawing/2014/main" id="{8E561666-3286-4498-A464-CA8AE8D8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7" name="Picture 20">
          <a:extLst>
            <a:ext uri="{FF2B5EF4-FFF2-40B4-BE49-F238E27FC236}">
              <a16:creationId xmlns:a16="http://schemas.microsoft.com/office/drawing/2014/main" id="{D48B68BE-ECEA-4672-B65D-58849AC6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8" name="Picture 20">
          <a:extLst>
            <a:ext uri="{FF2B5EF4-FFF2-40B4-BE49-F238E27FC236}">
              <a16:creationId xmlns:a16="http://schemas.microsoft.com/office/drawing/2014/main" id="{9072918B-E1E6-4C13-8F6D-AE486872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39" name="Picture 20">
          <a:extLst>
            <a:ext uri="{FF2B5EF4-FFF2-40B4-BE49-F238E27FC236}">
              <a16:creationId xmlns:a16="http://schemas.microsoft.com/office/drawing/2014/main" id="{FEFEE627-1CC9-402E-901F-41EFE51A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0" name="Picture 20">
          <a:extLst>
            <a:ext uri="{FF2B5EF4-FFF2-40B4-BE49-F238E27FC236}">
              <a16:creationId xmlns:a16="http://schemas.microsoft.com/office/drawing/2014/main" id="{B83F9792-CA24-420B-BE3F-4FFBD5C0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1" name="Picture 20">
          <a:extLst>
            <a:ext uri="{FF2B5EF4-FFF2-40B4-BE49-F238E27FC236}">
              <a16:creationId xmlns:a16="http://schemas.microsoft.com/office/drawing/2014/main" id="{8BC401E9-C776-41F7-AE9F-959A0B60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2" name="Picture 20">
          <a:extLst>
            <a:ext uri="{FF2B5EF4-FFF2-40B4-BE49-F238E27FC236}">
              <a16:creationId xmlns:a16="http://schemas.microsoft.com/office/drawing/2014/main" id="{D44FB30B-F93B-4C77-BF8D-A7D50083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3" name="Picture 20">
          <a:extLst>
            <a:ext uri="{FF2B5EF4-FFF2-40B4-BE49-F238E27FC236}">
              <a16:creationId xmlns:a16="http://schemas.microsoft.com/office/drawing/2014/main" id="{C663D39F-335F-44CF-A42F-425483B4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4" name="Picture 20">
          <a:extLst>
            <a:ext uri="{FF2B5EF4-FFF2-40B4-BE49-F238E27FC236}">
              <a16:creationId xmlns:a16="http://schemas.microsoft.com/office/drawing/2014/main" id="{A95BBCBB-0B78-4488-AA3D-6D7385F1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5" name="Picture 20">
          <a:extLst>
            <a:ext uri="{FF2B5EF4-FFF2-40B4-BE49-F238E27FC236}">
              <a16:creationId xmlns:a16="http://schemas.microsoft.com/office/drawing/2014/main" id="{E72D85A4-582C-4E53-AFA2-A5635C7B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6" name="Picture 20">
          <a:extLst>
            <a:ext uri="{FF2B5EF4-FFF2-40B4-BE49-F238E27FC236}">
              <a16:creationId xmlns:a16="http://schemas.microsoft.com/office/drawing/2014/main" id="{87A8A89C-E1C2-4D11-B37E-8E528D13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7" name="Picture 20">
          <a:extLst>
            <a:ext uri="{FF2B5EF4-FFF2-40B4-BE49-F238E27FC236}">
              <a16:creationId xmlns:a16="http://schemas.microsoft.com/office/drawing/2014/main" id="{3F2A2037-2F65-448F-B1BB-C6962CFB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48" name="Picture 20">
          <a:extLst>
            <a:ext uri="{FF2B5EF4-FFF2-40B4-BE49-F238E27FC236}">
              <a16:creationId xmlns:a16="http://schemas.microsoft.com/office/drawing/2014/main" id="{FF1E5C67-FC90-4829-B437-F375BFF3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49" name="Picture 20">
          <a:extLst>
            <a:ext uri="{FF2B5EF4-FFF2-40B4-BE49-F238E27FC236}">
              <a16:creationId xmlns:a16="http://schemas.microsoft.com/office/drawing/2014/main" id="{23D277A2-5A2B-4114-8B3B-547EA2B2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0" name="Picture 20">
          <a:extLst>
            <a:ext uri="{FF2B5EF4-FFF2-40B4-BE49-F238E27FC236}">
              <a16:creationId xmlns:a16="http://schemas.microsoft.com/office/drawing/2014/main" id="{E6B6DC30-56C7-4D3A-8387-64760230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1" name="Picture 20">
          <a:extLst>
            <a:ext uri="{FF2B5EF4-FFF2-40B4-BE49-F238E27FC236}">
              <a16:creationId xmlns:a16="http://schemas.microsoft.com/office/drawing/2014/main" id="{C4E13730-A129-4AAB-9049-F3F7B7DA8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2" name="Picture 20">
          <a:extLst>
            <a:ext uri="{FF2B5EF4-FFF2-40B4-BE49-F238E27FC236}">
              <a16:creationId xmlns:a16="http://schemas.microsoft.com/office/drawing/2014/main" id="{ED3E782E-F080-4E67-9F18-C08420F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3" name="Picture 20">
          <a:extLst>
            <a:ext uri="{FF2B5EF4-FFF2-40B4-BE49-F238E27FC236}">
              <a16:creationId xmlns:a16="http://schemas.microsoft.com/office/drawing/2014/main" id="{3E248C78-AACB-4D99-8F06-5FFE8CFB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4" name="Picture 20">
          <a:extLst>
            <a:ext uri="{FF2B5EF4-FFF2-40B4-BE49-F238E27FC236}">
              <a16:creationId xmlns:a16="http://schemas.microsoft.com/office/drawing/2014/main" id="{33691AC7-8D00-49C6-9FC9-C4898DF6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5" name="Picture 20">
          <a:extLst>
            <a:ext uri="{FF2B5EF4-FFF2-40B4-BE49-F238E27FC236}">
              <a16:creationId xmlns:a16="http://schemas.microsoft.com/office/drawing/2014/main" id="{020279F6-09E0-4BFD-BF3A-FF753278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6" name="Picture 20">
          <a:extLst>
            <a:ext uri="{FF2B5EF4-FFF2-40B4-BE49-F238E27FC236}">
              <a16:creationId xmlns:a16="http://schemas.microsoft.com/office/drawing/2014/main" id="{994D261E-A362-41A1-BA9C-B983ADCE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7" name="Picture 20">
          <a:extLst>
            <a:ext uri="{FF2B5EF4-FFF2-40B4-BE49-F238E27FC236}">
              <a16:creationId xmlns:a16="http://schemas.microsoft.com/office/drawing/2014/main" id="{0EBF803A-AA47-43BD-81E8-CD5F2962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8" name="Picture 20">
          <a:extLst>
            <a:ext uri="{FF2B5EF4-FFF2-40B4-BE49-F238E27FC236}">
              <a16:creationId xmlns:a16="http://schemas.microsoft.com/office/drawing/2014/main" id="{E9DE417A-A377-4373-94E6-5BD2E2DF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59" name="Picture 20">
          <a:extLst>
            <a:ext uri="{FF2B5EF4-FFF2-40B4-BE49-F238E27FC236}">
              <a16:creationId xmlns:a16="http://schemas.microsoft.com/office/drawing/2014/main" id="{47D224DF-5CA7-4681-92CD-0B7F6569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0" name="Picture 20">
          <a:extLst>
            <a:ext uri="{FF2B5EF4-FFF2-40B4-BE49-F238E27FC236}">
              <a16:creationId xmlns:a16="http://schemas.microsoft.com/office/drawing/2014/main" id="{5DA7E19C-DCAC-4189-A39A-ED0CD7D7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1" name="Picture 20">
          <a:extLst>
            <a:ext uri="{FF2B5EF4-FFF2-40B4-BE49-F238E27FC236}">
              <a16:creationId xmlns:a16="http://schemas.microsoft.com/office/drawing/2014/main" id="{9D86992A-103B-4F30-B07D-A39D969A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2" name="Picture 20">
          <a:extLst>
            <a:ext uri="{FF2B5EF4-FFF2-40B4-BE49-F238E27FC236}">
              <a16:creationId xmlns:a16="http://schemas.microsoft.com/office/drawing/2014/main" id="{CCBD9F20-4E11-4642-AB76-5CAC36A8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3" name="Picture 20">
          <a:extLst>
            <a:ext uri="{FF2B5EF4-FFF2-40B4-BE49-F238E27FC236}">
              <a16:creationId xmlns:a16="http://schemas.microsoft.com/office/drawing/2014/main" id="{171420F5-970A-4FD3-9C41-AD0B605F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4" name="Picture 20">
          <a:extLst>
            <a:ext uri="{FF2B5EF4-FFF2-40B4-BE49-F238E27FC236}">
              <a16:creationId xmlns:a16="http://schemas.microsoft.com/office/drawing/2014/main" id="{D89BF034-21E5-4253-80BA-F5EC2153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5" name="Picture 20">
          <a:extLst>
            <a:ext uri="{FF2B5EF4-FFF2-40B4-BE49-F238E27FC236}">
              <a16:creationId xmlns:a16="http://schemas.microsoft.com/office/drawing/2014/main" id="{237521F5-576B-4BDF-9EDF-EFE8CC26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6" name="Picture 20">
          <a:extLst>
            <a:ext uri="{FF2B5EF4-FFF2-40B4-BE49-F238E27FC236}">
              <a16:creationId xmlns:a16="http://schemas.microsoft.com/office/drawing/2014/main" id="{FED912E0-3120-47BD-83AC-23307F96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7" name="Picture 20">
          <a:extLst>
            <a:ext uri="{FF2B5EF4-FFF2-40B4-BE49-F238E27FC236}">
              <a16:creationId xmlns:a16="http://schemas.microsoft.com/office/drawing/2014/main" id="{A4E7E433-CEFF-4619-884B-6AB87E37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8" name="Picture 20">
          <a:extLst>
            <a:ext uri="{FF2B5EF4-FFF2-40B4-BE49-F238E27FC236}">
              <a16:creationId xmlns:a16="http://schemas.microsoft.com/office/drawing/2014/main" id="{08064A65-36F6-4D25-A50E-F6BA26C6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69" name="Picture 20">
          <a:extLst>
            <a:ext uri="{FF2B5EF4-FFF2-40B4-BE49-F238E27FC236}">
              <a16:creationId xmlns:a16="http://schemas.microsoft.com/office/drawing/2014/main" id="{663602D7-FA41-471F-A227-9C5CAF84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70" name="Picture 20">
          <a:extLst>
            <a:ext uri="{FF2B5EF4-FFF2-40B4-BE49-F238E27FC236}">
              <a16:creationId xmlns:a16="http://schemas.microsoft.com/office/drawing/2014/main" id="{2A3B68FF-FA7F-4FFC-9D42-F45AB6BA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71" name="Picture 20">
          <a:extLst>
            <a:ext uri="{FF2B5EF4-FFF2-40B4-BE49-F238E27FC236}">
              <a16:creationId xmlns:a16="http://schemas.microsoft.com/office/drawing/2014/main" id="{093671BF-C4E5-43B4-9897-D80FF8497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672" name="Picture 20">
          <a:extLst>
            <a:ext uri="{FF2B5EF4-FFF2-40B4-BE49-F238E27FC236}">
              <a16:creationId xmlns:a16="http://schemas.microsoft.com/office/drawing/2014/main" id="{2E5E1E78-224A-474A-ACF2-054FE8B4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73" name="Picture 20">
          <a:extLst>
            <a:ext uri="{FF2B5EF4-FFF2-40B4-BE49-F238E27FC236}">
              <a16:creationId xmlns:a16="http://schemas.microsoft.com/office/drawing/2014/main" id="{05AF5498-8B0D-4A66-88F0-A1C315EF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74" name="Picture 20">
          <a:extLst>
            <a:ext uri="{FF2B5EF4-FFF2-40B4-BE49-F238E27FC236}">
              <a16:creationId xmlns:a16="http://schemas.microsoft.com/office/drawing/2014/main" id="{6B18D629-D84E-4C39-8FB5-71CEC161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675" name="Picture 20">
          <a:extLst>
            <a:ext uri="{FF2B5EF4-FFF2-40B4-BE49-F238E27FC236}">
              <a16:creationId xmlns:a16="http://schemas.microsoft.com/office/drawing/2014/main" id="{F547DC55-96F0-4CA4-A98A-93D16CC5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76" name="Picture 20">
          <a:extLst>
            <a:ext uri="{FF2B5EF4-FFF2-40B4-BE49-F238E27FC236}">
              <a16:creationId xmlns:a16="http://schemas.microsoft.com/office/drawing/2014/main" id="{885FF483-E2E8-40F6-A594-DE243C71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77" name="Picture 20">
          <a:extLst>
            <a:ext uri="{FF2B5EF4-FFF2-40B4-BE49-F238E27FC236}">
              <a16:creationId xmlns:a16="http://schemas.microsoft.com/office/drawing/2014/main" id="{40BFFF63-E02E-4B43-A643-C20DF06B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78" name="Picture 20">
          <a:extLst>
            <a:ext uri="{FF2B5EF4-FFF2-40B4-BE49-F238E27FC236}">
              <a16:creationId xmlns:a16="http://schemas.microsoft.com/office/drawing/2014/main" id="{205CDF3F-2DF7-4F56-9721-FE2551BE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79" name="Picture 20">
          <a:extLst>
            <a:ext uri="{FF2B5EF4-FFF2-40B4-BE49-F238E27FC236}">
              <a16:creationId xmlns:a16="http://schemas.microsoft.com/office/drawing/2014/main" id="{565BB7D7-EB34-4A1D-A63E-CDE02233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0" name="Picture 20">
          <a:extLst>
            <a:ext uri="{FF2B5EF4-FFF2-40B4-BE49-F238E27FC236}">
              <a16:creationId xmlns:a16="http://schemas.microsoft.com/office/drawing/2014/main" id="{ACA1AA63-1B78-43D8-817D-8586F2AA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1" name="Picture 20">
          <a:extLst>
            <a:ext uri="{FF2B5EF4-FFF2-40B4-BE49-F238E27FC236}">
              <a16:creationId xmlns:a16="http://schemas.microsoft.com/office/drawing/2014/main" id="{AFFB1FC8-A9B8-4950-B8AF-68B9AEDF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2" name="Picture 20">
          <a:extLst>
            <a:ext uri="{FF2B5EF4-FFF2-40B4-BE49-F238E27FC236}">
              <a16:creationId xmlns:a16="http://schemas.microsoft.com/office/drawing/2014/main" id="{60886A3D-6EB3-48B4-AE96-ED457273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3" name="Picture 20">
          <a:extLst>
            <a:ext uri="{FF2B5EF4-FFF2-40B4-BE49-F238E27FC236}">
              <a16:creationId xmlns:a16="http://schemas.microsoft.com/office/drawing/2014/main" id="{909894DB-4BA0-4352-A0B0-0CA92BF6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4" name="Picture 20">
          <a:extLst>
            <a:ext uri="{FF2B5EF4-FFF2-40B4-BE49-F238E27FC236}">
              <a16:creationId xmlns:a16="http://schemas.microsoft.com/office/drawing/2014/main" id="{437A15DF-C192-472C-AFD4-E009AF79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5" name="Picture 20">
          <a:extLst>
            <a:ext uri="{FF2B5EF4-FFF2-40B4-BE49-F238E27FC236}">
              <a16:creationId xmlns:a16="http://schemas.microsoft.com/office/drawing/2014/main" id="{630D82CA-022C-4E19-AD05-72438B93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6" name="Picture 20">
          <a:extLst>
            <a:ext uri="{FF2B5EF4-FFF2-40B4-BE49-F238E27FC236}">
              <a16:creationId xmlns:a16="http://schemas.microsoft.com/office/drawing/2014/main" id="{F1A89E92-5A9D-4385-B9FB-5C668EF3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7" name="Picture 20">
          <a:extLst>
            <a:ext uri="{FF2B5EF4-FFF2-40B4-BE49-F238E27FC236}">
              <a16:creationId xmlns:a16="http://schemas.microsoft.com/office/drawing/2014/main" id="{D5B9A5F5-E76C-4A74-87AD-1351370C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8" name="Picture 20">
          <a:extLst>
            <a:ext uri="{FF2B5EF4-FFF2-40B4-BE49-F238E27FC236}">
              <a16:creationId xmlns:a16="http://schemas.microsoft.com/office/drawing/2014/main" id="{522EF616-BE62-4F9A-9B56-AE50EBBC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89" name="Picture 20">
          <a:extLst>
            <a:ext uri="{FF2B5EF4-FFF2-40B4-BE49-F238E27FC236}">
              <a16:creationId xmlns:a16="http://schemas.microsoft.com/office/drawing/2014/main" id="{07CE8274-C821-47C1-993D-B3E57EA7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90" name="Picture 20">
          <a:extLst>
            <a:ext uri="{FF2B5EF4-FFF2-40B4-BE49-F238E27FC236}">
              <a16:creationId xmlns:a16="http://schemas.microsoft.com/office/drawing/2014/main" id="{6B2265AA-843A-434E-BC6E-E2301D44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91" name="Picture 20">
          <a:extLst>
            <a:ext uri="{FF2B5EF4-FFF2-40B4-BE49-F238E27FC236}">
              <a16:creationId xmlns:a16="http://schemas.microsoft.com/office/drawing/2014/main" id="{C28368A3-FEAB-4F28-ABAD-60A741BC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92" name="Picture 20">
          <a:extLst>
            <a:ext uri="{FF2B5EF4-FFF2-40B4-BE49-F238E27FC236}">
              <a16:creationId xmlns:a16="http://schemas.microsoft.com/office/drawing/2014/main" id="{ABEDBD8C-7FA7-47FD-B1F7-48E5D2AA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93" name="Picture 20">
          <a:extLst>
            <a:ext uri="{FF2B5EF4-FFF2-40B4-BE49-F238E27FC236}">
              <a16:creationId xmlns:a16="http://schemas.microsoft.com/office/drawing/2014/main" id="{8ED5EFE1-0DE2-4D6C-97EF-3EA2EC87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694" name="Picture 20">
          <a:extLst>
            <a:ext uri="{FF2B5EF4-FFF2-40B4-BE49-F238E27FC236}">
              <a16:creationId xmlns:a16="http://schemas.microsoft.com/office/drawing/2014/main" id="{19358A54-B7D3-4EC3-9910-FC31073D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95" name="Picture 20">
          <a:extLst>
            <a:ext uri="{FF2B5EF4-FFF2-40B4-BE49-F238E27FC236}">
              <a16:creationId xmlns:a16="http://schemas.microsoft.com/office/drawing/2014/main" id="{7179DC1C-E6D3-40B5-AEA0-CBD566F1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96" name="Picture 20">
          <a:extLst>
            <a:ext uri="{FF2B5EF4-FFF2-40B4-BE49-F238E27FC236}">
              <a16:creationId xmlns:a16="http://schemas.microsoft.com/office/drawing/2014/main" id="{AE881C91-C5F8-44FD-BB6F-C396A64E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97" name="Picture 20">
          <a:extLst>
            <a:ext uri="{FF2B5EF4-FFF2-40B4-BE49-F238E27FC236}">
              <a16:creationId xmlns:a16="http://schemas.microsoft.com/office/drawing/2014/main" id="{ED61AC08-0F9B-4EB7-982E-08D06440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98" name="Picture 20">
          <a:extLst>
            <a:ext uri="{FF2B5EF4-FFF2-40B4-BE49-F238E27FC236}">
              <a16:creationId xmlns:a16="http://schemas.microsoft.com/office/drawing/2014/main" id="{47080E40-5F25-4F46-A945-C2490518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699" name="Picture 20">
          <a:extLst>
            <a:ext uri="{FF2B5EF4-FFF2-40B4-BE49-F238E27FC236}">
              <a16:creationId xmlns:a16="http://schemas.microsoft.com/office/drawing/2014/main" id="{E513BE54-2A09-4539-BB3A-95B8F0DF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0" name="Picture 20">
          <a:extLst>
            <a:ext uri="{FF2B5EF4-FFF2-40B4-BE49-F238E27FC236}">
              <a16:creationId xmlns:a16="http://schemas.microsoft.com/office/drawing/2014/main" id="{4FEDE7B5-5436-4DC9-8112-E0A422C9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1" name="Picture 20">
          <a:extLst>
            <a:ext uri="{FF2B5EF4-FFF2-40B4-BE49-F238E27FC236}">
              <a16:creationId xmlns:a16="http://schemas.microsoft.com/office/drawing/2014/main" id="{4C609054-37A3-4374-B9CD-351FDF18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2" name="Picture 20">
          <a:extLst>
            <a:ext uri="{FF2B5EF4-FFF2-40B4-BE49-F238E27FC236}">
              <a16:creationId xmlns:a16="http://schemas.microsoft.com/office/drawing/2014/main" id="{1938D776-E147-4B58-8FD7-EDB389B5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3" name="Picture 20">
          <a:extLst>
            <a:ext uri="{FF2B5EF4-FFF2-40B4-BE49-F238E27FC236}">
              <a16:creationId xmlns:a16="http://schemas.microsoft.com/office/drawing/2014/main" id="{2D9416C1-371A-4707-9BE1-504C0081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4" name="Picture 20">
          <a:extLst>
            <a:ext uri="{FF2B5EF4-FFF2-40B4-BE49-F238E27FC236}">
              <a16:creationId xmlns:a16="http://schemas.microsoft.com/office/drawing/2014/main" id="{5896372F-CB5C-4794-9975-EE18B5EC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5" name="Picture 20">
          <a:extLst>
            <a:ext uri="{FF2B5EF4-FFF2-40B4-BE49-F238E27FC236}">
              <a16:creationId xmlns:a16="http://schemas.microsoft.com/office/drawing/2014/main" id="{E421DCF0-1353-49DF-AE24-6CEF2FF4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6" name="Picture 20">
          <a:extLst>
            <a:ext uri="{FF2B5EF4-FFF2-40B4-BE49-F238E27FC236}">
              <a16:creationId xmlns:a16="http://schemas.microsoft.com/office/drawing/2014/main" id="{EF213A82-2186-4800-BFB6-403599A8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7" name="Picture 20">
          <a:extLst>
            <a:ext uri="{FF2B5EF4-FFF2-40B4-BE49-F238E27FC236}">
              <a16:creationId xmlns:a16="http://schemas.microsoft.com/office/drawing/2014/main" id="{F51CFDE0-0B9D-4388-9CC0-095FE255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8" name="Picture 20">
          <a:extLst>
            <a:ext uri="{FF2B5EF4-FFF2-40B4-BE49-F238E27FC236}">
              <a16:creationId xmlns:a16="http://schemas.microsoft.com/office/drawing/2014/main" id="{005B48C5-C3DB-426F-AD35-7F1601F8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09" name="Picture 20">
          <a:extLst>
            <a:ext uri="{FF2B5EF4-FFF2-40B4-BE49-F238E27FC236}">
              <a16:creationId xmlns:a16="http://schemas.microsoft.com/office/drawing/2014/main" id="{FEBF3D5F-0E44-4F07-BBD9-815FBE05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0" name="Picture 20">
          <a:extLst>
            <a:ext uri="{FF2B5EF4-FFF2-40B4-BE49-F238E27FC236}">
              <a16:creationId xmlns:a16="http://schemas.microsoft.com/office/drawing/2014/main" id="{734A8094-5A84-4FF4-9912-BCBDCE0C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1" name="Picture 20">
          <a:extLst>
            <a:ext uri="{FF2B5EF4-FFF2-40B4-BE49-F238E27FC236}">
              <a16:creationId xmlns:a16="http://schemas.microsoft.com/office/drawing/2014/main" id="{62C2BB65-8B91-40D2-B7DF-20998AA0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2" name="Picture 20">
          <a:extLst>
            <a:ext uri="{FF2B5EF4-FFF2-40B4-BE49-F238E27FC236}">
              <a16:creationId xmlns:a16="http://schemas.microsoft.com/office/drawing/2014/main" id="{D871F3C9-809C-4431-8573-8D8177CE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3" name="Picture 20">
          <a:extLst>
            <a:ext uri="{FF2B5EF4-FFF2-40B4-BE49-F238E27FC236}">
              <a16:creationId xmlns:a16="http://schemas.microsoft.com/office/drawing/2014/main" id="{7B4F5D81-F9BD-4D07-8AC8-0CB9A9F3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4" name="Picture 20">
          <a:extLst>
            <a:ext uri="{FF2B5EF4-FFF2-40B4-BE49-F238E27FC236}">
              <a16:creationId xmlns:a16="http://schemas.microsoft.com/office/drawing/2014/main" id="{E6927258-774D-40D0-9F4D-09830A03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5" name="Picture 20">
          <a:extLst>
            <a:ext uri="{FF2B5EF4-FFF2-40B4-BE49-F238E27FC236}">
              <a16:creationId xmlns:a16="http://schemas.microsoft.com/office/drawing/2014/main" id="{2AEFF043-B38B-40C2-8806-3DDFE6E86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6" name="Picture 20">
          <a:extLst>
            <a:ext uri="{FF2B5EF4-FFF2-40B4-BE49-F238E27FC236}">
              <a16:creationId xmlns:a16="http://schemas.microsoft.com/office/drawing/2014/main" id="{9258B96D-11F4-4C93-9454-3731BF1F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7" name="Picture 20">
          <a:extLst>
            <a:ext uri="{FF2B5EF4-FFF2-40B4-BE49-F238E27FC236}">
              <a16:creationId xmlns:a16="http://schemas.microsoft.com/office/drawing/2014/main" id="{A47B1D45-4047-4104-979D-E567532A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1718" name="Picture 20">
          <a:extLst>
            <a:ext uri="{FF2B5EF4-FFF2-40B4-BE49-F238E27FC236}">
              <a16:creationId xmlns:a16="http://schemas.microsoft.com/office/drawing/2014/main" id="{8F748681-F2C7-4D99-B080-DE536795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719" name="Picture 20">
          <a:extLst>
            <a:ext uri="{FF2B5EF4-FFF2-40B4-BE49-F238E27FC236}">
              <a16:creationId xmlns:a16="http://schemas.microsoft.com/office/drawing/2014/main" id="{C44FBB1E-EDB9-450B-98EF-34D9FB7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720" name="Picture 20">
          <a:extLst>
            <a:ext uri="{FF2B5EF4-FFF2-40B4-BE49-F238E27FC236}">
              <a16:creationId xmlns:a16="http://schemas.microsoft.com/office/drawing/2014/main" id="{DEEFAF30-2891-4420-A152-FEDA6675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1721" name="Picture 20">
          <a:extLst>
            <a:ext uri="{FF2B5EF4-FFF2-40B4-BE49-F238E27FC236}">
              <a16:creationId xmlns:a16="http://schemas.microsoft.com/office/drawing/2014/main" id="{1EDBAD05-4942-4714-A41C-6FA07271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2" name="Picture 20">
          <a:extLst>
            <a:ext uri="{FF2B5EF4-FFF2-40B4-BE49-F238E27FC236}">
              <a16:creationId xmlns:a16="http://schemas.microsoft.com/office/drawing/2014/main" id="{3D3C2952-C9CE-4185-93D2-D8DC949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3" name="Picture 20">
          <a:extLst>
            <a:ext uri="{FF2B5EF4-FFF2-40B4-BE49-F238E27FC236}">
              <a16:creationId xmlns:a16="http://schemas.microsoft.com/office/drawing/2014/main" id="{F4D776D2-403B-4A5E-92ED-AF855456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4" name="Picture 20">
          <a:extLst>
            <a:ext uri="{FF2B5EF4-FFF2-40B4-BE49-F238E27FC236}">
              <a16:creationId xmlns:a16="http://schemas.microsoft.com/office/drawing/2014/main" id="{E2AC28BF-1AAD-4F68-961A-65008F006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5" name="Picture 20">
          <a:extLst>
            <a:ext uri="{FF2B5EF4-FFF2-40B4-BE49-F238E27FC236}">
              <a16:creationId xmlns:a16="http://schemas.microsoft.com/office/drawing/2014/main" id="{608BB0A3-D084-43D1-95B1-2F5F4C57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6" name="Picture 20">
          <a:extLst>
            <a:ext uri="{FF2B5EF4-FFF2-40B4-BE49-F238E27FC236}">
              <a16:creationId xmlns:a16="http://schemas.microsoft.com/office/drawing/2014/main" id="{0AE7B74C-E4C7-4FCF-A3A7-04A420BF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7" name="Picture 20">
          <a:extLst>
            <a:ext uri="{FF2B5EF4-FFF2-40B4-BE49-F238E27FC236}">
              <a16:creationId xmlns:a16="http://schemas.microsoft.com/office/drawing/2014/main" id="{F6583C86-8CB1-4580-A9F6-831BCBC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8" name="Picture 20">
          <a:extLst>
            <a:ext uri="{FF2B5EF4-FFF2-40B4-BE49-F238E27FC236}">
              <a16:creationId xmlns:a16="http://schemas.microsoft.com/office/drawing/2014/main" id="{501BCBB0-EEB2-4385-9996-94F79E4C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29" name="Picture 20">
          <a:extLst>
            <a:ext uri="{FF2B5EF4-FFF2-40B4-BE49-F238E27FC236}">
              <a16:creationId xmlns:a16="http://schemas.microsoft.com/office/drawing/2014/main" id="{ED1DD908-8DB0-4FEA-B564-3014D39A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0" name="Picture 20">
          <a:extLst>
            <a:ext uri="{FF2B5EF4-FFF2-40B4-BE49-F238E27FC236}">
              <a16:creationId xmlns:a16="http://schemas.microsoft.com/office/drawing/2014/main" id="{134015DD-5281-4294-B7E4-2782B263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1" name="Picture 20">
          <a:extLst>
            <a:ext uri="{FF2B5EF4-FFF2-40B4-BE49-F238E27FC236}">
              <a16:creationId xmlns:a16="http://schemas.microsoft.com/office/drawing/2014/main" id="{87A9ED0C-E582-4202-9E05-F5425DCC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2" name="Picture 20">
          <a:extLst>
            <a:ext uri="{FF2B5EF4-FFF2-40B4-BE49-F238E27FC236}">
              <a16:creationId xmlns:a16="http://schemas.microsoft.com/office/drawing/2014/main" id="{D5245550-8FFE-450D-9E3C-A8DAF159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3" name="Picture 20">
          <a:extLst>
            <a:ext uri="{FF2B5EF4-FFF2-40B4-BE49-F238E27FC236}">
              <a16:creationId xmlns:a16="http://schemas.microsoft.com/office/drawing/2014/main" id="{BC2B42DA-D9EE-4A01-A910-0550E944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4" name="Picture 20">
          <a:extLst>
            <a:ext uri="{FF2B5EF4-FFF2-40B4-BE49-F238E27FC236}">
              <a16:creationId xmlns:a16="http://schemas.microsoft.com/office/drawing/2014/main" id="{7C445A63-2896-4095-82B1-AA020A2A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5" name="Picture 20">
          <a:extLst>
            <a:ext uri="{FF2B5EF4-FFF2-40B4-BE49-F238E27FC236}">
              <a16:creationId xmlns:a16="http://schemas.microsoft.com/office/drawing/2014/main" id="{2E0948FF-502D-40D4-A05D-737C6C59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6" name="Picture 20">
          <a:extLst>
            <a:ext uri="{FF2B5EF4-FFF2-40B4-BE49-F238E27FC236}">
              <a16:creationId xmlns:a16="http://schemas.microsoft.com/office/drawing/2014/main" id="{D36C51A7-EBA1-4EF3-A6D9-1CBBF8A7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7" name="Picture 20">
          <a:extLst>
            <a:ext uri="{FF2B5EF4-FFF2-40B4-BE49-F238E27FC236}">
              <a16:creationId xmlns:a16="http://schemas.microsoft.com/office/drawing/2014/main" id="{A56B5772-D4CF-43B2-89E6-AC97FBCF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8" name="Picture 20">
          <a:extLst>
            <a:ext uri="{FF2B5EF4-FFF2-40B4-BE49-F238E27FC236}">
              <a16:creationId xmlns:a16="http://schemas.microsoft.com/office/drawing/2014/main" id="{EC7885D6-3656-4C92-BF81-AE7F615A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39" name="Picture 20">
          <a:extLst>
            <a:ext uri="{FF2B5EF4-FFF2-40B4-BE49-F238E27FC236}">
              <a16:creationId xmlns:a16="http://schemas.microsoft.com/office/drawing/2014/main" id="{AC23335D-9FF6-4CB3-B6BC-4F452198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40" name="Picture 20">
          <a:extLst>
            <a:ext uri="{FF2B5EF4-FFF2-40B4-BE49-F238E27FC236}">
              <a16:creationId xmlns:a16="http://schemas.microsoft.com/office/drawing/2014/main" id="{73D860BA-1313-4E83-8CF2-FD86F49A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1" name="Picture 20">
          <a:extLst>
            <a:ext uri="{FF2B5EF4-FFF2-40B4-BE49-F238E27FC236}">
              <a16:creationId xmlns:a16="http://schemas.microsoft.com/office/drawing/2014/main" id="{AE662D88-71A3-4D5C-AA12-98C86A9F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2" name="Picture 20">
          <a:extLst>
            <a:ext uri="{FF2B5EF4-FFF2-40B4-BE49-F238E27FC236}">
              <a16:creationId xmlns:a16="http://schemas.microsoft.com/office/drawing/2014/main" id="{D4AF7FFB-B3DC-41CA-82D7-BC992AB6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3" name="Picture 20">
          <a:extLst>
            <a:ext uri="{FF2B5EF4-FFF2-40B4-BE49-F238E27FC236}">
              <a16:creationId xmlns:a16="http://schemas.microsoft.com/office/drawing/2014/main" id="{237BA0B8-708B-415A-B469-7183F4A1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4" name="Picture 20">
          <a:extLst>
            <a:ext uri="{FF2B5EF4-FFF2-40B4-BE49-F238E27FC236}">
              <a16:creationId xmlns:a16="http://schemas.microsoft.com/office/drawing/2014/main" id="{4BB40036-286B-4C07-AAA3-34ABE4BA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5" name="Picture 20">
          <a:extLst>
            <a:ext uri="{FF2B5EF4-FFF2-40B4-BE49-F238E27FC236}">
              <a16:creationId xmlns:a16="http://schemas.microsoft.com/office/drawing/2014/main" id="{83B03C74-0960-44A6-926C-3529A1B3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6" name="Picture 20">
          <a:extLst>
            <a:ext uri="{FF2B5EF4-FFF2-40B4-BE49-F238E27FC236}">
              <a16:creationId xmlns:a16="http://schemas.microsoft.com/office/drawing/2014/main" id="{C35B6999-162D-4F86-85A1-1563E4B6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7" name="Picture 20">
          <a:extLst>
            <a:ext uri="{FF2B5EF4-FFF2-40B4-BE49-F238E27FC236}">
              <a16:creationId xmlns:a16="http://schemas.microsoft.com/office/drawing/2014/main" id="{38E47C79-19E2-4BD3-B764-60AD205A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8" name="Picture 20">
          <a:extLst>
            <a:ext uri="{FF2B5EF4-FFF2-40B4-BE49-F238E27FC236}">
              <a16:creationId xmlns:a16="http://schemas.microsoft.com/office/drawing/2014/main" id="{B1431DBE-E3BD-4EB0-8201-16E7DBDD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49" name="Picture 20">
          <a:extLst>
            <a:ext uri="{FF2B5EF4-FFF2-40B4-BE49-F238E27FC236}">
              <a16:creationId xmlns:a16="http://schemas.microsoft.com/office/drawing/2014/main" id="{1502F496-85E9-440D-83A0-18E9D5AAC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0" name="Picture 20">
          <a:extLst>
            <a:ext uri="{FF2B5EF4-FFF2-40B4-BE49-F238E27FC236}">
              <a16:creationId xmlns:a16="http://schemas.microsoft.com/office/drawing/2014/main" id="{CA58C182-CBA0-4004-9E3D-55CE69E3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1" name="Picture 20">
          <a:extLst>
            <a:ext uri="{FF2B5EF4-FFF2-40B4-BE49-F238E27FC236}">
              <a16:creationId xmlns:a16="http://schemas.microsoft.com/office/drawing/2014/main" id="{73E10969-90D0-404C-B986-FD866130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2" name="Picture 20">
          <a:extLst>
            <a:ext uri="{FF2B5EF4-FFF2-40B4-BE49-F238E27FC236}">
              <a16:creationId xmlns:a16="http://schemas.microsoft.com/office/drawing/2014/main" id="{538257BD-0F86-4E6E-9D7A-C8652F9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3" name="Picture 20">
          <a:extLst>
            <a:ext uri="{FF2B5EF4-FFF2-40B4-BE49-F238E27FC236}">
              <a16:creationId xmlns:a16="http://schemas.microsoft.com/office/drawing/2014/main" id="{1DBE778F-D95D-4C84-9E50-59AE4D75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4" name="Picture 20">
          <a:extLst>
            <a:ext uri="{FF2B5EF4-FFF2-40B4-BE49-F238E27FC236}">
              <a16:creationId xmlns:a16="http://schemas.microsoft.com/office/drawing/2014/main" id="{11D6E43C-E496-4FAC-9E19-1C68C8BC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5" name="Picture 20">
          <a:extLst>
            <a:ext uri="{FF2B5EF4-FFF2-40B4-BE49-F238E27FC236}">
              <a16:creationId xmlns:a16="http://schemas.microsoft.com/office/drawing/2014/main" id="{474473FB-AFDB-40DE-AE36-C8CB754B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6" name="Picture 20">
          <a:extLst>
            <a:ext uri="{FF2B5EF4-FFF2-40B4-BE49-F238E27FC236}">
              <a16:creationId xmlns:a16="http://schemas.microsoft.com/office/drawing/2014/main" id="{6C326725-4424-4F67-B698-7FFAFBD5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7" name="Picture 20">
          <a:extLst>
            <a:ext uri="{FF2B5EF4-FFF2-40B4-BE49-F238E27FC236}">
              <a16:creationId xmlns:a16="http://schemas.microsoft.com/office/drawing/2014/main" id="{004B24CA-31F1-4501-B7CB-BA99ECC6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8" name="Picture 20">
          <a:extLst>
            <a:ext uri="{FF2B5EF4-FFF2-40B4-BE49-F238E27FC236}">
              <a16:creationId xmlns:a16="http://schemas.microsoft.com/office/drawing/2014/main" id="{D320A767-51C8-4AB5-8E60-9DAE663B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59" name="Picture 20">
          <a:extLst>
            <a:ext uri="{FF2B5EF4-FFF2-40B4-BE49-F238E27FC236}">
              <a16:creationId xmlns:a16="http://schemas.microsoft.com/office/drawing/2014/main" id="{84C6125B-389E-4C63-A86F-D9E07032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60" name="Picture 20">
          <a:extLst>
            <a:ext uri="{FF2B5EF4-FFF2-40B4-BE49-F238E27FC236}">
              <a16:creationId xmlns:a16="http://schemas.microsoft.com/office/drawing/2014/main" id="{79942788-A640-49F5-A9D8-00838039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61" name="Picture 20">
          <a:extLst>
            <a:ext uri="{FF2B5EF4-FFF2-40B4-BE49-F238E27FC236}">
              <a16:creationId xmlns:a16="http://schemas.microsoft.com/office/drawing/2014/main" id="{2F441CBF-4766-4013-8C55-A712EF53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62" name="Picture 20">
          <a:extLst>
            <a:ext uri="{FF2B5EF4-FFF2-40B4-BE49-F238E27FC236}">
              <a16:creationId xmlns:a16="http://schemas.microsoft.com/office/drawing/2014/main" id="{18C93D81-B8B8-4776-A126-682C685A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63" name="Picture 20">
          <a:extLst>
            <a:ext uri="{FF2B5EF4-FFF2-40B4-BE49-F238E27FC236}">
              <a16:creationId xmlns:a16="http://schemas.microsoft.com/office/drawing/2014/main" id="{85FF54E1-1BDF-4402-BA8F-F7DEF96E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64" name="Picture 20">
          <a:extLst>
            <a:ext uri="{FF2B5EF4-FFF2-40B4-BE49-F238E27FC236}">
              <a16:creationId xmlns:a16="http://schemas.microsoft.com/office/drawing/2014/main" id="{E51C734D-27E2-4CF9-B627-4A4A5DA3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65" name="Picture 20">
          <a:extLst>
            <a:ext uri="{FF2B5EF4-FFF2-40B4-BE49-F238E27FC236}">
              <a16:creationId xmlns:a16="http://schemas.microsoft.com/office/drawing/2014/main" id="{E127E94C-E6D3-419F-8F27-D9DAB5D3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66" name="Picture 20">
          <a:extLst>
            <a:ext uri="{FF2B5EF4-FFF2-40B4-BE49-F238E27FC236}">
              <a16:creationId xmlns:a16="http://schemas.microsoft.com/office/drawing/2014/main" id="{113F3490-AEF0-412D-9A54-413AE151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67" name="Picture 20">
          <a:extLst>
            <a:ext uri="{FF2B5EF4-FFF2-40B4-BE49-F238E27FC236}">
              <a16:creationId xmlns:a16="http://schemas.microsoft.com/office/drawing/2014/main" id="{793A9CFE-9013-4C2F-9491-A7A43183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68" name="Picture 20">
          <a:extLst>
            <a:ext uri="{FF2B5EF4-FFF2-40B4-BE49-F238E27FC236}">
              <a16:creationId xmlns:a16="http://schemas.microsoft.com/office/drawing/2014/main" id="{5A3016CF-DE4D-44F8-98AF-23000AEF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69" name="Picture 20">
          <a:extLst>
            <a:ext uri="{FF2B5EF4-FFF2-40B4-BE49-F238E27FC236}">
              <a16:creationId xmlns:a16="http://schemas.microsoft.com/office/drawing/2014/main" id="{818DA18D-710A-41EB-A6C3-55EE03B3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0" name="Picture 20">
          <a:extLst>
            <a:ext uri="{FF2B5EF4-FFF2-40B4-BE49-F238E27FC236}">
              <a16:creationId xmlns:a16="http://schemas.microsoft.com/office/drawing/2014/main" id="{8B4F8427-86DE-4F7B-AEEE-F43C7F10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1" name="Picture 20">
          <a:extLst>
            <a:ext uri="{FF2B5EF4-FFF2-40B4-BE49-F238E27FC236}">
              <a16:creationId xmlns:a16="http://schemas.microsoft.com/office/drawing/2014/main" id="{664953F5-0C95-4235-8DDB-189F8164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2" name="Picture 20">
          <a:extLst>
            <a:ext uri="{FF2B5EF4-FFF2-40B4-BE49-F238E27FC236}">
              <a16:creationId xmlns:a16="http://schemas.microsoft.com/office/drawing/2014/main" id="{335BDB1D-0F9D-4E25-A32F-5EBC7C37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3" name="Picture 20">
          <a:extLst>
            <a:ext uri="{FF2B5EF4-FFF2-40B4-BE49-F238E27FC236}">
              <a16:creationId xmlns:a16="http://schemas.microsoft.com/office/drawing/2014/main" id="{A6C027DE-B50F-4D5A-B9EE-F5C7079B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4" name="Picture 20">
          <a:extLst>
            <a:ext uri="{FF2B5EF4-FFF2-40B4-BE49-F238E27FC236}">
              <a16:creationId xmlns:a16="http://schemas.microsoft.com/office/drawing/2014/main" id="{B801A3D4-52E3-447B-B2DA-B145528C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5" name="Picture 20">
          <a:extLst>
            <a:ext uri="{FF2B5EF4-FFF2-40B4-BE49-F238E27FC236}">
              <a16:creationId xmlns:a16="http://schemas.microsoft.com/office/drawing/2014/main" id="{1CD8A56E-1FCB-4E21-8CB2-66A79833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6" name="Picture 20">
          <a:extLst>
            <a:ext uri="{FF2B5EF4-FFF2-40B4-BE49-F238E27FC236}">
              <a16:creationId xmlns:a16="http://schemas.microsoft.com/office/drawing/2014/main" id="{DDAEE6B4-90E7-4488-9C4D-4FE26F53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7" name="Picture 20">
          <a:extLst>
            <a:ext uri="{FF2B5EF4-FFF2-40B4-BE49-F238E27FC236}">
              <a16:creationId xmlns:a16="http://schemas.microsoft.com/office/drawing/2014/main" id="{EA87B77B-994E-4B87-83DA-B0C9DB1B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8" name="Picture 20">
          <a:extLst>
            <a:ext uri="{FF2B5EF4-FFF2-40B4-BE49-F238E27FC236}">
              <a16:creationId xmlns:a16="http://schemas.microsoft.com/office/drawing/2014/main" id="{10037B13-C209-4534-A3AF-8D8B594F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79" name="Picture 20">
          <a:extLst>
            <a:ext uri="{FF2B5EF4-FFF2-40B4-BE49-F238E27FC236}">
              <a16:creationId xmlns:a16="http://schemas.microsoft.com/office/drawing/2014/main" id="{C781EB42-C98C-4D71-90A5-31031470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80" name="Picture 20">
          <a:extLst>
            <a:ext uri="{FF2B5EF4-FFF2-40B4-BE49-F238E27FC236}">
              <a16:creationId xmlns:a16="http://schemas.microsoft.com/office/drawing/2014/main" id="{D913797F-644F-49C2-A4E8-B5C0A37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81" name="Picture 20">
          <a:extLst>
            <a:ext uri="{FF2B5EF4-FFF2-40B4-BE49-F238E27FC236}">
              <a16:creationId xmlns:a16="http://schemas.microsoft.com/office/drawing/2014/main" id="{537F9281-24D5-46FC-A8EC-D6FD271C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82" name="Picture 20">
          <a:extLst>
            <a:ext uri="{FF2B5EF4-FFF2-40B4-BE49-F238E27FC236}">
              <a16:creationId xmlns:a16="http://schemas.microsoft.com/office/drawing/2014/main" id="{9464A84F-D9EE-4604-B29E-9679ABD1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83" name="Picture 20">
          <a:extLst>
            <a:ext uri="{FF2B5EF4-FFF2-40B4-BE49-F238E27FC236}">
              <a16:creationId xmlns:a16="http://schemas.microsoft.com/office/drawing/2014/main" id="{AFFA9DB2-9BB4-457E-BFB5-1A4DF942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84" name="Picture 20">
          <a:extLst>
            <a:ext uri="{FF2B5EF4-FFF2-40B4-BE49-F238E27FC236}">
              <a16:creationId xmlns:a16="http://schemas.microsoft.com/office/drawing/2014/main" id="{14B49E70-81F1-4888-9DC8-7BAF6AC2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85" name="Picture 20">
          <a:extLst>
            <a:ext uri="{FF2B5EF4-FFF2-40B4-BE49-F238E27FC236}">
              <a16:creationId xmlns:a16="http://schemas.microsoft.com/office/drawing/2014/main" id="{1293A3D6-D6C4-4F38-BAD0-C1D4AEA0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786" name="Picture 20">
          <a:extLst>
            <a:ext uri="{FF2B5EF4-FFF2-40B4-BE49-F238E27FC236}">
              <a16:creationId xmlns:a16="http://schemas.microsoft.com/office/drawing/2014/main" id="{0DF821DF-EFBD-46A8-9225-14DBAF45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87" name="Picture 20">
          <a:extLst>
            <a:ext uri="{FF2B5EF4-FFF2-40B4-BE49-F238E27FC236}">
              <a16:creationId xmlns:a16="http://schemas.microsoft.com/office/drawing/2014/main" id="{3FCA8F51-84D0-421B-A622-77DD60BC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88" name="Picture 20">
          <a:extLst>
            <a:ext uri="{FF2B5EF4-FFF2-40B4-BE49-F238E27FC236}">
              <a16:creationId xmlns:a16="http://schemas.microsoft.com/office/drawing/2014/main" id="{10FAE926-78D3-4FD8-8012-24D50641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89" name="Picture 20">
          <a:extLst>
            <a:ext uri="{FF2B5EF4-FFF2-40B4-BE49-F238E27FC236}">
              <a16:creationId xmlns:a16="http://schemas.microsoft.com/office/drawing/2014/main" id="{C51479AC-29AD-49CF-BDC2-21344379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0" name="Picture 20">
          <a:extLst>
            <a:ext uri="{FF2B5EF4-FFF2-40B4-BE49-F238E27FC236}">
              <a16:creationId xmlns:a16="http://schemas.microsoft.com/office/drawing/2014/main" id="{C3741CD4-DFB3-40E6-84CD-7437E048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1" name="Picture 20">
          <a:extLst>
            <a:ext uri="{FF2B5EF4-FFF2-40B4-BE49-F238E27FC236}">
              <a16:creationId xmlns:a16="http://schemas.microsoft.com/office/drawing/2014/main" id="{AC9BC775-E8FC-4325-B9F9-0242F15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2" name="Picture 20">
          <a:extLst>
            <a:ext uri="{FF2B5EF4-FFF2-40B4-BE49-F238E27FC236}">
              <a16:creationId xmlns:a16="http://schemas.microsoft.com/office/drawing/2014/main" id="{27DED22B-1BCD-4CE1-8092-30D44DCB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3" name="Picture 20">
          <a:extLst>
            <a:ext uri="{FF2B5EF4-FFF2-40B4-BE49-F238E27FC236}">
              <a16:creationId xmlns:a16="http://schemas.microsoft.com/office/drawing/2014/main" id="{ABF83AE0-2D81-418C-B0DF-21517D44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4" name="Picture 20">
          <a:extLst>
            <a:ext uri="{FF2B5EF4-FFF2-40B4-BE49-F238E27FC236}">
              <a16:creationId xmlns:a16="http://schemas.microsoft.com/office/drawing/2014/main" id="{C32020AA-5826-4356-91F1-F480BE02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5" name="Picture 20">
          <a:extLst>
            <a:ext uri="{FF2B5EF4-FFF2-40B4-BE49-F238E27FC236}">
              <a16:creationId xmlns:a16="http://schemas.microsoft.com/office/drawing/2014/main" id="{E6CAF4E6-43B5-4257-AF4C-030128C1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6" name="Picture 20">
          <a:extLst>
            <a:ext uri="{FF2B5EF4-FFF2-40B4-BE49-F238E27FC236}">
              <a16:creationId xmlns:a16="http://schemas.microsoft.com/office/drawing/2014/main" id="{9748A117-562E-444E-A4F9-C8132665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7" name="Picture 20">
          <a:extLst>
            <a:ext uri="{FF2B5EF4-FFF2-40B4-BE49-F238E27FC236}">
              <a16:creationId xmlns:a16="http://schemas.microsoft.com/office/drawing/2014/main" id="{2B393D1D-10C6-4804-826A-47D1577E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8" name="Picture 20">
          <a:extLst>
            <a:ext uri="{FF2B5EF4-FFF2-40B4-BE49-F238E27FC236}">
              <a16:creationId xmlns:a16="http://schemas.microsoft.com/office/drawing/2014/main" id="{07014AD3-8A37-4962-85EE-DCBFDAFE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799" name="Picture 20">
          <a:extLst>
            <a:ext uri="{FF2B5EF4-FFF2-40B4-BE49-F238E27FC236}">
              <a16:creationId xmlns:a16="http://schemas.microsoft.com/office/drawing/2014/main" id="{D0DC5850-EC1E-4897-B546-DDA862DF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0" name="Picture 20">
          <a:extLst>
            <a:ext uri="{FF2B5EF4-FFF2-40B4-BE49-F238E27FC236}">
              <a16:creationId xmlns:a16="http://schemas.microsoft.com/office/drawing/2014/main" id="{E9BCC516-EA01-4D06-A2D0-83E1CE58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1" name="Picture 20">
          <a:extLst>
            <a:ext uri="{FF2B5EF4-FFF2-40B4-BE49-F238E27FC236}">
              <a16:creationId xmlns:a16="http://schemas.microsoft.com/office/drawing/2014/main" id="{51EB533B-F791-43E3-BA06-1EAA8D99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2" name="Picture 20">
          <a:extLst>
            <a:ext uri="{FF2B5EF4-FFF2-40B4-BE49-F238E27FC236}">
              <a16:creationId xmlns:a16="http://schemas.microsoft.com/office/drawing/2014/main" id="{CB5E34EF-7BBA-48A2-BFDB-CF6C67DC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3" name="Picture 20">
          <a:extLst>
            <a:ext uri="{FF2B5EF4-FFF2-40B4-BE49-F238E27FC236}">
              <a16:creationId xmlns:a16="http://schemas.microsoft.com/office/drawing/2014/main" id="{7E2D2E02-4700-4C84-978A-9810A1F8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4" name="Picture 20">
          <a:extLst>
            <a:ext uri="{FF2B5EF4-FFF2-40B4-BE49-F238E27FC236}">
              <a16:creationId xmlns:a16="http://schemas.microsoft.com/office/drawing/2014/main" id="{1880AB8C-62C6-4404-93C1-5D882178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5" name="Picture 20">
          <a:extLst>
            <a:ext uri="{FF2B5EF4-FFF2-40B4-BE49-F238E27FC236}">
              <a16:creationId xmlns:a16="http://schemas.microsoft.com/office/drawing/2014/main" id="{389837CE-5CAD-4DF0-8CBB-476C7407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6" name="Picture 20">
          <a:extLst>
            <a:ext uri="{FF2B5EF4-FFF2-40B4-BE49-F238E27FC236}">
              <a16:creationId xmlns:a16="http://schemas.microsoft.com/office/drawing/2014/main" id="{8DD07938-FABD-4658-B6CB-A46E4905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7" name="Picture 20">
          <a:extLst>
            <a:ext uri="{FF2B5EF4-FFF2-40B4-BE49-F238E27FC236}">
              <a16:creationId xmlns:a16="http://schemas.microsoft.com/office/drawing/2014/main" id="{2F2D924C-F9FE-431E-8ADB-7648F981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8" name="Picture 20">
          <a:extLst>
            <a:ext uri="{FF2B5EF4-FFF2-40B4-BE49-F238E27FC236}">
              <a16:creationId xmlns:a16="http://schemas.microsoft.com/office/drawing/2014/main" id="{E5D33064-E057-4F67-A29F-99E90280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09" name="Picture 20">
          <a:extLst>
            <a:ext uri="{FF2B5EF4-FFF2-40B4-BE49-F238E27FC236}">
              <a16:creationId xmlns:a16="http://schemas.microsoft.com/office/drawing/2014/main" id="{884A45B2-3D23-43C8-84E6-FBDB5015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10" name="Picture 20">
          <a:extLst>
            <a:ext uri="{FF2B5EF4-FFF2-40B4-BE49-F238E27FC236}">
              <a16:creationId xmlns:a16="http://schemas.microsoft.com/office/drawing/2014/main" id="{6B2C3F85-A9B9-48A0-A4EF-1FFFA683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1" name="Picture 20">
          <a:extLst>
            <a:ext uri="{FF2B5EF4-FFF2-40B4-BE49-F238E27FC236}">
              <a16:creationId xmlns:a16="http://schemas.microsoft.com/office/drawing/2014/main" id="{A3E22B9A-F34F-42D4-9B56-76ADCAED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2" name="Picture 20">
          <a:extLst>
            <a:ext uri="{FF2B5EF4-FFF2-40B4-BE49-F238E27FC236}">
              <a16:creationId xmlns:a16="http://schemas.microsoft.com/office/drawing/2014/main" id="{4287CBB9-3F92-44DF-B165-33D928F8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3" name="Picture 20">
          <a:extLst>
            <a:ext uri="{FF2B5EF4-FFF2-40B4-BE49-F238E27FC236}">
              <a16:creationId xmlns:a16="http://schemas.microsoft.com/office/drawing/2014/main" id="{A371506B-89B5-4DA8-994E-91F3C68B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4" name="Picture 20">
          <a:extLst>
            <a:ext uri="{FF2B5EF4-FFF2-40B4-BE49-F238E27FC236}">
              <a16:creationId xmlns:a16="http://schemas.microsoft.com/office/drawing/2014/main" id="{7744D6C8-D986-48DC-B810-882978B0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5" name="Picture 20">
          <a:extLst>
            <a:ext uri="{FF2B5EF4-FFF2-40B4-BE49-F238E27FC236}">
              <a16:creationId xmlns:a16="http://schemas.microsoft.com/office/drawing/2014/main" id="{C57F0F88-BDBD-4650-B262-12C2073B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6" name="Picture 20">
          <a:extLst>
            <a:ext uri="{FF2B5EF4-FFF2-40B4-BE49-F238E27FC236}">
              <a16:creationId xmlns:a16="http://schemas.microsoft.com/office/drawing/2014/main" id="{26D0346E-5212-4F87-A7D0-626473BE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7" name="Picture 20">
          <a:extLst>
            <a:ext uri="{FF2B5EF4-FFF2-40B4-BE49-F238E27FC236}">
              <a16:creationId xmlns:a16="http://schemas.microsoft.com/office/drawing/2014/main" id="{1EDB42FE-66C5-4C9D-B52B-19806864F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8" name="Picture 20">
          <a:extLst>
            <a:ext uri="{FF2B5EF4-FFF2-40B4-BE49-F238E27FC236}">
              <a16:creationId xmlns:a16="http://schemas.microsoft.com/office/drawing/2014/main" id="{7C33F819-453D-4E5F-80EF-314EA2D0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19" name="Picture 20">
          <a:extLst>
            <a:ext uri="{FF2B5EF4-FFF2-40B4-BE49-F238E27FC236}">
              <a16:creationId xmlns:a16="http://schemas.microsoft.com/office/drawing/2014/main" id="{C9284F31-0E83-4BEE-B416-FB9B3C27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0" name="Picture 20">
          <a:extLst>
            <a:ext uri="{FF2B5EF4-FFF2-40B4-BE49-F238E27FC236}">
              <a16:creationId xmlns:a16="http://schemas.microsoft.com/office/drawing/2014/main" id="{1ADD0CE1-BE96-4E7F-8DA4-71333D3C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1" name="Picture 20">
          <a:extLst>
            <a:ext uri="{FF2B5EF4-FFF2-40B4-BE49-F238E27FC236}">
              <a16:creationId xmlns:a16="http://schemas.microsoft.com/office/drawing/2014/main" id="{6558E84A-2F01-45CE-8528-FE99D691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2" name="Picture 20">
          <a:extLst>
            <a:ext uri="{FF2B5EF4-FFF2-40B4-BE49-F238E27FC236}">
              <a16:creationId xmlns:a16="http://schemas.microsoft.com/office/drawing/2014/main" id="{DF94A50D-62E6-4235-AA68-0AA163C5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3" name="Picture 20">
          <a:extLst>
            <a:ext uri="{FF2B5EF4-FFF2-40B4-BE49-F238E27FC236}">
              <a16:creationId xmlns:a16="http://schemas.microsoft.com/office/drawing/2014/main" id="{CB4D5EB2-EEEF-455E-918B-CD4EB573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4" name="Picture 20">
          <a:extLst>
            <a:ext uri="{FF2B5EF4-FFF2-40B4-BE49-F238E27FC236}">
              <a16:creationId xmlns:a16="http://schemas.microsoft.com/office/drawing/2014/main" id="{BF88234C-10C2-4C59-BE60-B27898F5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5" name="Picture 20">
          <a:extLst>
            <a:ext uri="{FF2B5EF4-FFF2-40B4-BE49-F238E27FC236}">
              <a16:creationId xmlns:a16="http://schemas.microsoft.com/office/drawing/2014/main" id="{35C223BD-819E-4951-9F01-F2012C8B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6" name="Picture 20">
          <a:extLst>
            <a:ext uri="{FF2B5EF4-FFF2-40B4-BE49-F238E27FC236}">
              <a16:creationId xmlns:a16="http://schemas.microsoft.com/office/drawing/2014/main" id="{38A1D0A5-5CA2-435F-AE23-AAC93512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7" name="Picture 20">
          <a:extLst>
            <a:ext uri="{FF2B5EF4-FFF2-40B4-BE49-F238E27FC236}">
              <a16:creationId xmlns:a16="http://schemas.microsoft.com/office/drawing/2014/main" id="{C1E997D1-A0FD-4502-86B8-AB06375C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8" name="Picture 20">
          <a:extLst>
            <a:ext uri="{FF2B5EF4-FFF2-40B4-BE49-F238E27FC236}">
              <a16:creationId xmlns:a16="http://schemas.microsoft.com/office/drawing/2014/main" id="{5A733517-DFD2-43CA-874E-2482343C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29" name="Picture 20">
          <a:extLst>
            <a:ext uri="{FF2B5EF4-FFF2-40B4-BE49-F238E27FC236}">
              <a16:creationId xmlns:a16="http://schemas.microsoft.com/office/drawing/2014/main" id="{9C34EB01-6613-4150-B7F7-7610F188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30" name="Picture 20">
          <a:extLst>
            <a:ext uri="{FF2B5EF4-FFF2-40B4-BE49-F238E27FC236}">
              <a16:creationId xmlns:a16="http://schemas.microsoft.com/office/drawing/2014/main" id="{D2221221-8332-4E65-9A03-F7C06AFF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31" name="Picture 20">
          <a:extLst>
            <a:ext uri="{FF2B5EF4-FFF2-40B4-BE49-F238E27FC236}">
              <a16:creationId xmlns:a16="http://schemas.microsoft.com/office/drawing/2014/main" id="{728060C4-F017-4263-A84C-5AF6D9C0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32" name="Picture 20">
          <a:extLst>
            <a:ext uri="{FF2B5EF4-FFF2-40B4-BE49-F238E27FC236}">
              <a16:creationId xmlns:a16="http://schemas.microsoft.com/office/drawing/2014/main" id="{3D1176AD-5ABA-45CC-A24A-03DAB5D1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33" name="Picture 20">
          <a:extLst>
            <a:ext uri="{FF2B5EF4-FFF2-40B4-BE49-F238E27FC236}">
              <a16:creationId xmlns:a16="http://schemas.microsoft.com/office/drawing/2014/main" id="{CD8635DA-F4A0-4BB8-8F3C-5555A795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34" name="Picture 20">
          <a:extLst>
            <a:ext uri="{FF2B5EF4-FFF2-40B4-BE49-F238E27FC236}">
              <a16:creationId xmlns:a16="http://schemas.microsoft.com/office/drawing/2014/main" id="{04F05D15-10DB-4E47-A695-DC62B859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35" name="Picture 20">
          <a:extLst>
            <a:ext uri="{FF2B5EF4-FFF2-40B4-BE49-F238E27FC236}">
              <a16:creationId xmlns:a16="http://schemas.microsoft.com/office/drawing/2014/main" id="{17FA1162-ACC2-4038-B65F-7A3132FA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36" name="Picture 20">
          <a:extLst>
            <a:ext uri="{FF2B5EF4-FFF2-40B4-BE49-F238E27FC236}">
              <a16:creationId xmlns:a16="http://schemas.microsoft.com/office/drawing/2014/main" id="{405B5E9B-D56B-47F5-B5D9-625F6FB9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37" name="Picture 20">
          <a:extLst>
            <a:ext uri="{FF2B5EF4-FFF2-40B4-BE49-F238E27FC236}">
              <a16:creationId xmlns:a16="http://schemas.microsoft.com/office/drawing/2014/main" id="{FAD8CE30-454E-4E72-8D64-94176712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38" name="Picture 20">
          <a:extLst>
            <a:ext uri="{FF2B5EF4-FFF2-40B4-BE49-F238E27FC236}">
              <a16:creationId xmlns:a16="http://schemas.microsoft.com/office/drawing/2014/main" id="{A085E2A3-BE35-40FD-856F-E53EB156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39" name="Picture 20">
          <a:extLst>
            <a:ext uri="{FF2B5EF4-FFF2-40B4-BE49-F238E27FC236}">
              <a16:creationId xmlns:a16="http://schemas.microsoft.com/office/drawing/2014/main" id="{44D08D24-C88B-47F3-B1ED-F088081A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0" name="Picture 20">
          <a:extLst>
            <a:ext uri="{FF2B5EF4-FFF2-40B4-BE49-F238E27FC236}">
              <a16:creationId xmlns:a16="http://schemas.microsoft.com/office/drawing/2014/main" id="{BE2F51D8-D434-4893-B714-23AEA8C6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1" name="Picture 20">
          <a:extLst>
            <a:ext uri="{FF2B5EF4-FFF2-40B4-BE49-F238E27FC236}">
              <a16:creationId xmlns:a16="http://schemas.microsoft.com/office/drawing/2014/main" id="{2746FD05-E9B7-40A0-931B-08FF840D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2" name="Picture 20">
          <a:extLst>
            <a:ext uri="{FF2B5EF4-FFF2-40B4-BE49-F238E27FC236}">
              <a16:creationId xmlns:a16="http://schemas.microsoft.com/office/drawing/2014/main" id="{EBC26CE6-7658-4639-B09D-95038D4E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3" name="Picture 20">
          <a:extLst>
            <a:ext uri="{FF2B5EF4-FFF2-40B4-BE49-F238E27FC236}">
              <a16:creationId xmlns:a16="http://schemas.microsoft.com/office/drawing/2014/main" id="{06E9F3DE-C3BD-4489-B7C2-9A897742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4" name="Picture 20">
          <a:extLst>
            <a:ext uri="{FF2B5EF4-FFF2-40B4-BE49-F238E27FC236}">
              <a16:creationId xmlns:a16="http://schemas.microsoft.com/office/drawing/2014/main" id="{44AD08E2-0D28-47C8-9C65-F0E5944D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5" name="Picture 20">
          <a:extLst>
            <a:ext uri="{FF2B5EF4-FFF2-40B4-BE49-F238E27FC236}">
              <a16:creationId xmlns:a16="http://schemas.microsoft.com/office/drawing/2014/main" id="{EC13B1C7-9C43-44E0-B812-4BFED7D6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6" name="Picture 20">
          <a:extLst>
            <a:ext uri="{FF2B5EF4-FFF2-40B4-BE49-F238E27FC236}">
              <a16:creationId xmlns:a16="http://schemas.microsoft.com/office/drawing/2014/main" id="{CD7025AC-589F-442A-8B01-888C524C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7" name="Picture 20">
          <a:extLst>
            <a:ext uri="{FF2B5EF4-FFF2-40B4-BE49-F238E27FC236}">
              <a16:creationId xmlns:a16="http://schemas.microsoft.com/office/drawing/2014/main" id="{A6EC2731-1A92-41FA-99B2-6C95E860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8" name="Picture 20">
          <a:extLst>
            <a:ext uri="{FF2B5EF4-FFF2-40B4-BE49-F238E27FC236}">
              <a16:creationId xmlns:a16="http://schemas.microsoft.com/office/drawing/2014/main" id="{B31080CE-A834-4F5B-B742-A6C9DFDA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49" name="Picture 20">
          <a:extLst>
            <a:ext uri="{FF2B5EF4-FFF2-40B4-BE49-F238E27FC236}">
              <a16:creationId xmlns:a16="http://schemas.microsoft.com/office/drawing/2014/main" id="{A233739B-8C63-4D64-A800-E8D37E8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50" name="Picture 20">
          <a:extLst>
            <a:ext uri="{FF2B5EF4-FFF2-40B4-BE49-F238E27FC236}">
              <a16:creationId xmlns:a16="http://schemas.microsoft.com/office/drawing/2014/main" id="{7BFCB558-2512-4967-BC01-F1343600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51" name="Picture 20">
          <a:extLst>
            <a:ext uri="{FF2B5EF4-FFF2-40B4-BE49-F238E27FC236}">
              <a16:creationId xmlns:a16="http://schemas.microsoft.com/office/drawing/2014/main" id="{059399E6-EFBB-4E1D-9738-0455E1DC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52" name="Picture 20">
          <a:extLst>
            <a:ext uri="{FF2B5EF4-FFF2-40B4-BE49-F238E27FC236}">
              <a16:creationId xmlns:a16="http://schemas.microsoft.com/office/drawing/2014/main" id="{05FF3625-BDC9-4EFA-8C02-6A1CD3F9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53" name="Picture 20">
          <a:extLst>
            <a:ext uri="{FF2B5EF4-FFF2-40B4-BE49-F238E27FC236}">
              <a16:creationId xmlns:a16="http://schemas.microsoft.com/office/drawing/2014/main" id="{019571DA-87ED-4C1F-9EAD-BAA35A50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54" name="Picture 20">
          <a:extLst>
            <a:ext uri="{FF2B5EF4-FFF2-40B4-BE49-F238E27FC236}">
              <a16:creationId xmlns:a16="http://schemas.microsoft.com/office/drawing/2014/main" id="{91DB99DC-F86B-45E5-9864-07DC8A13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55" name="Picture 20">
          <a:extLst>
            <a:ext uri="{FF2B5EF4-FFF2-40B4-BE49-F238E27FC236}">
              <a16:creationId xmlns:a16="http://schemas.microsoft.com/office/drawing/2014/main" id="{C96AF133-A126-48B5-AC0D-E963C0FA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56" name="Picture 20">
          <a:extLst>
            <a:ext uri="{FF2B5EF4-FFF2-40B4-BE49-F238E27FC236}">
              <a16:creationId xmlns:a16="http://schemas.microsoft.com/office/drawing/2014/main" id="{91D2D826-3741-4340-8B32-506D09BF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57" name="Picture 20">
          <a:extLst>
            <a:ext uri="{FF2B5EF4-FFF2-40B4-BE49-F238E27FC236}">
              <a16:creationId xmlns:a16="http://schemas.microsoft.com/office/drawing/2014/main" id="{3B302E1E-C9EB-4096-A76A-20883695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58" name="Picture 20">
          <a:extLst>
            <a:ext uri="{FF2B5EF4-FFF2-40B4-BE49-F238E27FC236}">
              <a16:creationId xmlns:a16="http://schemas.microsoft.com/office/drawing/2014/main" id="{A370D60E-D980-4BA5-B09D-FFB44C4C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59" name="Picture 20">
          <a:extLst>
            <a:ext uri="{FF2B5EF4-FFF2-40B4-BE49-F238E27FC236}">
              <a16:creationId xmlns:a16="http://schemas.microsoft.com/office/drawing/2014/main" id="{E4533C10-2DDD-46F3-AA1A-595A0283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0" name="Picture 20">
          <a:extLst>
            <a:ext uri="{FF2B5EF4-FFF2-40B4-BE49-F238E27FC236}">
              <a16:creationId xmlns:a16="http://schemas.microsoft.com/office/drawing/2014/main" id="{E4BED824-8123-41E8-A5C4-02B7AB06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1" name="Picture 20">
          <a:extLst>
            <a:ext uri="{FF2B5EF4-FFF2-40B4-BE49-F238E27FC236}">
              <a16:creationId xmlns:a16="http://schemas.microsoft.com/office/drawing/2014/main" id="{CAA9E3F8-7901-4507-B142-6201A050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2" name="Picture 20">
          <a:extLst>
            <a:ext uri="{FF2B5EF4-FFF2-40B4-BE49-F238E27FC236}">
              <a16:creationId xmlns:a16="http://schemas.microsoft.com/office/drawing/2014/main" id="{EDED97A6-1DF4-4CE5-A6E2-BA4B83CF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3" name="Picture 20">
          <a:extLst>
            <a:ext uri="{FF2B5EF4-FFF2-40B4-BE49-F238E27FC236}">
              <a16:creationId xmlns:a16="http://schemas.microsoft.com/office/drawing/2014/main" id="{A0BF7C02-A315-4780-86E8-360F1F01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4" name="Picture 20">
          <a:extLst>
            <a:ext uri="{FF2B5EF4-FFF2-40B4-BE49-F238E27FC236}">
              <a16:creationId xmlns:a16="http://schemas.microsoft.com/office/drawing/2014/main" id="{A03D7DCA-F71C-481C-92C9-C4748598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5" name="Picture 20">
          <a:extLst>
            <a:ext uri="{FF2B5EF4-FFF2-40B4-BE49-F238E27FC236}">
              <a16:creationId xmlns:a16="http://schemas.microsoft.com/office/drawing/2014/main" id="{6F9E6805-538D-414A-9AA0-6C56E9CA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6" name="Picture 20">
          <a:extLst>
            <a:ext uri="{FF2B5EF4-FFF2-40B4-BE49-F238E27FC236}">
              <a16:creationId xmlns:a16="http://schemas.microsoft.com/office/drawing/2014/main" id="{FFFAB922-0907-45DF-A327-1D5F6AB2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7" name="Picture 20">
          <a:extLst>
            <a:ext uri="{FF2B5EF4-FFF2-40B4-BE49-F238E27FC236}">
              <a16:creationId xmlns:a16="http://schemas.microsoft.com/office/drawing/2014/main" id="{06E6E729-EF11-4D1B-9D75-1D168D3D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8" name="Picture 20">
          <a:extLst>
            <a:ext uri="{FF2B5EF4-FFF2-40B4-BE49-F238E27FC236}">
              <a16:creationId xmlns:a16="http://schemas.microsoft.com/office/drawing/2014/main" id="{D19EAA6A-66C1-4896-8C34-406888E6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69" name="Picture 20">
          <a:extLst>
            <a:ext uri="{FF2B5EF4-FFF2-40B4-BE49-F238E27FC236}">
              <a16:creationId xmlns:a16="http://schemas.microsoft.com/office/drawing/2014/main" id="{5D3A6377-6BC5-472C-A7BB-4BF25B8F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0" name="Picture 20">
          <a:extLst>
            <a:ext uri="{FF2B5EF4-FFF2-40B4-BE49-F238E27FC236}">
              <a16:creationId xmlns:a16="http://schemas.microsoft.com/office/drawing/2014/main" id="{2A81303B-508F-4C6A-B7A5-CC944981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1" name="Picture 20">
          <a:extLst>
            <a:ext uri="{FF2B5EF4-FFF2-40B4-BE49-F238E27FC236}">
              <a16:creationId xmlns:a16="http://schemas.microsoft.com/office/drawing/2014/main" id="{838975F6-024F-4444-835B-95BFE63C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2" name="Picture 20">
          <a:extLst>
            <a:ext uri="{FF2B5EF4-FFF2-40B4-BE49-F238E27FC236}">
              <a16:creationId xmlns:a16="http://schemas.microsoft.com/office/drawing/2014/main" id="{73F0E72E-7E52-4EF4-9513-5B74047D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3" name="Picture 20">
          <a:extLst>
            <a:ext uri="{FF2B5EF4-FFF2-40B4-BE49-F238E27FC236}">
              <a16:creationId xmlns:a16="http://schemas.microsoft.com/office/drawing/2014/main" id="{47CE0338-AFD1-4304-A641-C43E4AE4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4" name="Picture 20">
          <a:extLst>
            <a:ext uri="{FF2B5EF4-FFF2-40B4-BE49-F238E27FC236}">
              <a16:creationId xmlns:a16="http://schemas.microsoft.com/office/drawing/2014/main" id="{8354C978-BADA-4010-9D77-667F88AD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5" name="Picture 20">
          <a:extLst>
            <a:ext uri="{FF2B5EF4-FFF2-40B4-BE49-F238E27FC236}">
              <a16:creationId xmlns:a16="http://schemas.microsoft.com/office/drawing/2014/main" id="{3BBFA503-3259-4D53-BE41-816B8F1E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6" name="Picture 20">
          <a:extLst>
            <a:ext uri="{FF2B5EF4-FFF2-40B4-BE49-F238E27FC236}">
              <a16:creationId xmlns:a16="http://schemas.microsoft.com/office/drawing/2014/main" id="{D30FDCCB-6A7B-49C3-95DD-91B96E7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7" name="Picture 20">
          <a:extLst>
            <a:ext uri="{FF2B5EF4-FFF2-40B4-BE49-F238E27FC236}">
              <a16:creationId xmlns:a16="http://schemas.microsoft.com/office/drawing/2014/main" id="{8DECE3F3-B9E1-45A8-A8C1-23275753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878" name="Picture 20">
          <a:extLst>
            <a:ext uri="{FF2B5EF4-FFF2-40B4-BE49-F238E27FC236}">
              <a16:creationId xmlns:a16="http://schemas.microsoft.com/office/drawing/2014/main" id="{5BBB9A90-D10B-4FF3-B30D-025DF17B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79" name="Picture 20">
          <a:extLst>
            <a:ext uri="{FF2B5EF4-FFF2-40B4-BE49-F238E27FC236}">
              <a16:creationId xmlns:a16="http://schemas.microsoft.com/office/drawing/2014/main" id="{3160AB23-897B-4467-8636-D4A61B9B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0" name="Picture 20">
          <a:extLst>
            <a:ext uri="{FF2B5EF4-FFF2-40B4-BE49-F238E27FC236}">
              <a16:creationId xmlns:a16="http://schemas.microsoft.com/office/drawing/2014/main" id="{EDDDB2F3-723F-4178-A992-047F305A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1" name="Picture 20">
          <a:extLst>
            <a:ext uri="{FF2B5EF4-FFF2-40B4-BE49-F238E27FC236}">
              <a16:creationId xmlns:a16="http://schemas.microsoft.com/office/drawing/2014/main" id="{E97CCCCD-2117-43C9-A968-2B12A113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2" name="Picture 20">
          <a:extLst>
            <a:ext uri="{FF2B5EF4-FFF2-40B4-BE49-F238E27FC236}">
              <a16:creationId xmlns:a16="http://schemas.microsoft.com/office/drawing/2014/main" id="{1AA7F995-739E-410D-AD2B-70A6B1E2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3" name="Picture 20">
          <a:extLst>
            <a:ext uri="{FF2B5EF4-FFF2-40B4-BE49-F238E27FC236}">
              <a16:creationId xmlns:a16="http://schemas.microsoft.com/office/drawing/2014/main" id="{FFCF24E0-438C-407F-9A06-776FD31B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4" name="Picture 20">
          <a:extLst>
            <a:ext uri="{FF2B5EF4-FFF2-40B4-BE49-F238E27FC236}">
              <a16:creationId xmlns:a16="http://schemas.microsoft.com/office/drawing/2014/main" id="{204EC327-31AA-46B3-AFFE-E23DD25E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5" name="Picture 20">
          <a:extLst>
            <a:ext uri="{FF2B5EF4-FFF2-40B4-BE49-F238E27FC236}">
              <a16:creationId xmlns:a16="http://schemas.microsoft.com/office/drawing/2014/main" id="{F9A58BB9-FB39-4E63-BE19-FBF79D0C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6" name="Picture 20">
          <a:extLst>
            <a:ext uri="{FF2B5EF4-FFF2-40B4-BE49-F238E27FC236}">
              <a16:creationId xmlns:a16="http://schemas.microsoft.com/office/drawing/2014/main" id="{94EB3930-A7B0-480F-BDCB-78F764BF4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7" name="Picture 20">
          <a:extLst>
            <a:ext uri="{FF2B5EF4-FFF2-40B4-BE49-F238E27FC236}">
              <a16:creationId xmlns:a16="http://schemas.microsoft.com/office/drawing/2014/main" id="{2C7D9D00-5785-4079-9DB3-38527A5C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8" name="Picture 20">
          <a:extLst>
            <a:ext uri="{FF2B5EF4-FFF2-40B4-BE49-F238E27FC236}">
              <a16:creationId xmlns:a16="http://schemas.microsoft.com/office/drawing/2014/main" id="{285BE1F7-3B79-4673-8A52-E8F3A589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89" name="Picture 20">
          <a:extLst>
            <a:ext uri="{FF2B5EF4-FFF2-40B4-BE49-F238E27FC236}">
              <a16:creationId xmlns:a16="http://schemas.microsoft.com/office/drawing/2014/main" id="{85520598-0D65-4D7B-87E2-BF6B2FC7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0" name="Picture 20">
          <a:extLst>
            <a:ext uri="{FF2B5EF4-FFF2-40B4-BE49-F238E27FC236}">
              <a16:creationId xmlns:a16="http://schemas.microsoft.com/office/drawing/2014/main" id="{0E3CC6BB-9A7E-4002-90F3-CB8D789C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1" name="Picture 20">
          <a:extLst>
            <a:ext uri="{FF2B5EF4-FFF2-40B4-BE49-F238E27FC236}">
              <a16:creationId xmlns:a16="http://schemas.microsoft.com/office/drawing/2014/main" id="{AB4F19F7-C71E-41DB-991C-3C92775BA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2" name="Picture 20">
          <a:extLst>
            <a:ext uri="{FF2B5EF4-FFF2-40B4-BE49-F238E27FC236}">
              <a16:creationId xmlns:a16="http://schemas.microsoft.com/office/drawing/2014/main" id="{79B713C1-F360-42F5-920F-2F809465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3" name="Picture 20">
          <a:extLst>
            <a:ext uri="{FF2B5EF4-FFF2-40B4-BE49-F238E27FC236}">
              <a16:creationId xmlns:a16="http://schemas.microsoft.com/office/drawing/2014/main" id="{968DF75B-3A0E-41CA-9C78-FC4A0820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4" name="Picture 20">
          <a:extLst>
            <a:ext uri="{FF2B5EF4-FFF2-40B4-BE49-F238E27FC236}">
              <a16:creationId xmlns:a16="http://schemas.microsoft.com/office/drawing/2014/main" id="{976CE31A-2385-4C6A-A706-8B3FE1EF8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5" name="Picture 20">
          <a:extLst>
            <a:ext uri="{FF2B5EF4-FFF2-40B4-BE49-F238E27FC236}">
              <a16:creationId xmlns:a16="http://schemas.microsoft.com/office/drawing/2014/main" id="{0138BEBB-7266-4BE4-83D7-9AAF0BA6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6" name="Picture 20">
          <a:extLst>
            <a:ext uri="{FF2B5EF4-FFF2-40B4-BE49-F238E27FC236}">
              <a16:creationId xmlns:a16="http://schemas.microsoft.com/office/drawing/2014/main" id="{118F8F3A-E604-4304-A393-5CA3B720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7" name="Picture 20">
          <a:extLst>
            <a:ext uri="{FF2B5EF4-FFF2-40B4-BE49-F238E27FC236}">
              <a16:creationId xmlns:a16="http://schemas.microsoft.com/office/drawing/2014/main" id="{B1C1FCD7-7D2D-4FB6-B9A9-72235781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8" name="Picture 20">
          <a:extLst>
            <a:ext uri="{FF2B5EF4-FFF2-40B4-BE49-F238E27FC236}">
              <a16:creationId xmlns:a16="http://schemas.microsoft.com/office/drawing/2014/main" id="{D1437685-2428-4326-8D50-6966489C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899" name="Picture 20">
          <a:extLst>
            <a:ext uri="{FF2B5EF4-FFF2-40B4-BE49-F238E27FC236}">
              <a16:creationId xmlns:a16="http://schemas.microsoft.com/office/drawing/2014/main" id="{E0E5C6EB-134F-4F16-AC6C-7F4C4CEC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00" name="Picture 20">
          <a:extLst>
            <a:ext uri="{FF2B5EF4-FFF2-40B4-BE49-F238E27FC236}">
              <a16:creationId xmlns:a16="http://schemas.microsoft.com/office/drawing/2014/main" id="{51F5A130-58C1-4568-B686-966CBED8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01" name="Picture 20">
          <a:extLst>
            <a:ext uri="{FF2B5EF4-FFF2-40B4-BE49-F238E27FC236}">
              <a16:creationId xmlns:a16="http://schemas.microsoft.com/office/drawing/2014/main" id="{812B98CC-0B73-4249-B084-A3C055B8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02" name="Picture 20">
          <a:extLst>
            <a:ext uri="{FF2B5EF4-FFF2-40B4-BE49-F238E27FC236}">
              <a16:creationId xmlns:a16="http://schemas.microsoft.com/office/drawing/2014/main" id="{F226BBEE-B4A2-47CE-A362-3A79FB42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03" name="Picture 20">
          <a:extLst>
            <a:ext uri="{FF2B5EF4-FFF2-40B4-BE49-F238E27FC236}">
              <a16:creationId xmlns:a16="http://schemas.microsoft.com/office/drawing/2014/main" id="{5EC29B2D-401D-4E10-A89A-3D49ACC4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04" name="Picture 20">
          <a:extLst>
            <a:ext uri="{FF2B5EF4-FFF2-40B4-BE49-F238E27FC236}">
              <a16:creationId xmlns:a16="http://schemas.microsoft.com/office/drawing/2014/main" id="{D9237FE3-9A05-486A-AE47-A63C03C7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05" name="Picture 20">
          <a:extLst>
            <a:ext uri="{FF2B5EF4-FFF2-40B4-BE49-F238E27FC236}">
              <a16:creationId xmlns:a16="http://schemas.microsoft.com/office/drawing/2014/main" id="{FA68AD8F-2D8B-40FC-82E8-C93492B0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06" name="Picture 20">
          <a:extLst>
            <a:ext uri="{FF2B5EF4-FFF2-40B4-BE49-F238E27FC236}">
              <a16:creationId xmlns:a16="http://schemas.microsoft.com/office/drawing/2014/main" id="{697981C9-9A96-4111-9163-08062559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07" name="Picture 20">
          <a:extLst>
            <a:ext uri="{FF2B5EF4-FFF2-40B4-BE49-F238E27FC236}">
              <a16:creationId xmlns:a16="http://schemas.microsoft.com/office/drawing/2014/main" id="{4715ECBC-D9E9-42F4-9417-6F3879F2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08" name="Picture 20">
          <a:extLst>
            <a:ext uri="{FF2B5EF4-FFF2-40B4-BE49-F238E27FC236}">
              <a16:creationId xmlns:a16="http://schemas.microsoft.com/office/drawing/2014/main" id="{23E2FDD9-4CBE-410C-9DB2-0BBC9B4E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09" name="Picture 20">
          <a:extLst>
            <a:ext uri="{FF2B5EF4-FFF2-40B4-BE49-F238E27FC236}">
              <a16:creationId xmlns:a16="http://schemas.microsoft.com/office/drawing/2014/main" id="{9C77ABF7-76C2-4224-96F7-7A423ACD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0" name="Picture 20">
          <a:extLst>
            <a:ext uri="{FF2B5EF4-FFF2-40B4-BE49-F238E27FC236}">
              <a16:creationId xmlns:a16="http://schemas.microsoft.com/office/drawing/2014/main" id="{5D4E30F4-C679-4AA7-9173-803DBE82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1" name="Picture 20">
          <a:extLst>
            <a:ext uri="{FF2B5EF4-FFF2-40B4-BE49-F238E27FC236}">
              <a16:creationId xmlns:a16="http://schemas.microsoft.com/office/drawing/2014/main" id="{03DA4061-8783-493C-BCAF-EB63AED5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2" name="Picture 20">
          <a:extLst>
            <a:ext uri="{FF2B5EF4-FFF2-40B4-BE49-F238E27FC236}">
              <a16:creationId xmlns:a16="http://schemas.microsoft.com/office/drawing/2014/main" id="{027B4A30-AB1A-4821-A734-DD5138BF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3" name="Picture 20">
          <a:extLst>
            <a:ext uri="{FF2B5EF4-FFF2-40B4-BE49-F238E27FC236}">
              <a16:creationId xmlns:a16="http://schemas.microsoft.com/office/drawing/2014/main" id="{0F842D8B-3540-4191-AE34-956B7E9D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4" name="Picture 20">
          <a:extLst>
            <a:ext uri="{FF2B5EF4-FFF2-40B4-BE49-F238E27FC236}">
              <a16:creationId xmlns:a16="http://schemas.microsoft.com/office/drawing/2014/main" id="{50CA9682-4B57-42B9-8A8F-7B634CD9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5" name="Picture 20">
          <a:extLst>
            <a:ext uri="{FF2B5EF4-FFF2-40B4-BE49-F238E27FC236}">
              <a16:creationId xmlns:a16="http://schemas.microsoft.com/office/drawing/2014/main" id="{22B6572B-21BE-487A-852D-A876707E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6" name="Picture 20">
          <a:extLst>
            <a:ext uri="{FF2B5EF4-FFF2-40B4-BE49-F238E27FC236}">
              <a16:creationId xmlns:a16="http://schemas.microsoft.com/office/drawing/2014/main" id="{60E17DBB-A6B2-4CD4-8639-CD68E0C2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7" name="Picture 20">
          <a:extLst>
            <a:ext uri="{FF2B5EF4-FFF2-40B4-BE49-F238E27FC236}">
              <a16:creationId xmlns:a16="http://schemas.microsoft.com/office/drawing/2014/main" id="{BF32B037-E582-46EA-97EE-279ACE45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8" name="Picture 20">
          <a:extLst>
            <a:ext uri="{FF2B5EF4-FFF2-40B4-BE49-F238E27FC236}">
              <a16:creationId xmlns:a16="http://schemas.microsoft.com/office/drawing/2014/main" id="{219327C2-1DB6-4AC0-BBFC-1184B597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19" name="Picture 20">
          <a:extLst>
            <a:ext uri="{FF2B5EF4-FFF2-40B4-BE49-F238E27FC236}">
              <a16:creationId xmlns:a16="http://schemas.microsoft.com/office/drawing/2014/main" id="{458495E4-E965-4268-949D-D9B5631C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20" name="Picture 20">
          <a:extLst>
            <a:ext uri="{FF2B5EF4-FFF2-40B4-BE49-F238E27FC236}">
              <a16:creationId xmlns:a16="http://schemas.microsoft.com/office/drawing/2014/main" id="{F83E1D28-6B3F-4F2A-A780-9A96B00E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21" name="Picture 20">
          <a:extLst>
            <a:ext uri="{FF2B5EF4-FFF2-40B4-BE49-F238E27FC236}">
              <a16:creationId xmlns:a16="http://schemas.microsoft.com/office/drawing/2014/main" id="{94064186-AACE-4F99-8E8E-CE4668F8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22" name="Picture 20">
          <a:extLst>
            <a:ext uri="{FF2B5EF4-FFF2-40B4-BE49-F238E27FC236}">
              <a16:creationId xmlns:a16="http://schemas.microsoft.com/office/drawing/2014/main" id="{2C050259-2266-452A-8026-8A753092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23" name="Picture 20">
          <a:extLst>
            <a:ext uri="{FF2B5EF4-FFF2-40B4-BE49-F238E27FC236}">
              <a16:creationId xmlns:a16="http://schemas.microsoft.com/office/drawing/2014/main" id="{1947993C-DF29-42D9-8D1E-FD0C74B7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24" name="Picture 20">
          <a:extLst>
            <a:ext uri="{FF2B5EF4-FFF2-40B4-BE49-F238E27FC236}">
              <a16:creationId xmlns:a16="http://schemas.microsoft.com/office/drawing/2014/main" id="{955EFB99-5F23-40E2-B177-8A4AFC3F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25" name="Picture 20">
          <a:extLst>
            <a:ext uri="{FF2B5EF4-FFF2-40B4-BE49-F238E27FC236}">
              <a16:creationId xmlns:a16="http://schemas.microsoft.com/office/drawing/2014/main" id="{4CF71A61-5874-418F-A573-BD8F3737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26" name="Picture 20">
          <a:extLst>
            <a:ext uri="{FF2B5EF4-FFF2-40B4-BE49-F238E27FC236}">
              <a16:creationId xmlns:a16="http://schemas.microsoft.com/office/drawing/2014/main" id="{1172D08E-2620-4613-9180-EA5DBB50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27" name="Picture 20">
          <a:extLst>
            <a:ext uri="{FF2B5EF4-FFF2-40B4-BE49-F238E27FC236}">
              <a16:creationId xmlns:a16="http://schemas.microsoft.com/office/drawing/2014/main" id="{16887846-0685-47F8-ACAE-233EAF10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28" name="Picture 20">
          <a:extLst>
            <a:ext uri="{FF2B5EF4-FFF2-40B4-BE49-F238E27FC236}">
              <a16:creationId xmlns:a16="http://schemas.microsoft.com/office/drawing/2014/main" id="{74062212-FA59-4341-94CA-FAD9E3E1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29" name="Picture 20">
          <a:extLst>
            <a:ext uri="{FF2B5EF4-FFF2-40B4-BE49-F238E27FC236}">
              <a16:creationId xmlns:a16="http://schemas.microsoft.com/office/drawing/2014/main" id="{EEC63220-B3D6-4239-B7D0-DCEDE1BA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0" name="Picture 20">
          <a:extLst>
            <a:ext uri="{FF2B5EF4-FFF2-40B4-BE49-F238E27FC236}">
              <a16:creationId xmlns:a16="http://schemas.microsoft.com/office/drawing/2014/main" id="{B5EEEFDA-1ADA-47C0-ABC9-F530A079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1" name="Picture 20">
          <a:extLst>
            <a:ext uri="{FF2B5EF4-FFF2-40B4-BE49-F238E27FC236}">
              <a16:creationId xmlns:a16="http://schemas.microsoft.com/office/drawing/2014/main" id="{5409C197-61F3-4218-B88B-46FDDF78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2" name="Picture 20">
          <a:extLst>
            <a:ext uri="{FF2B5EF4-FFF2-40B4-BE49-F238E27FC236}">
              <a16:creationId xmlns:a16="http://schemas.microsoft.com/office/drawing/2014/main" id="{FA044302-96FA-479B-A632-2466AA44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3" name="Picture 20">
          <a:extLst>
            <a:ext uri="{FF2B5EF4-FFF2-40B4-BE49-F238E27FC236}">
              <a16:creationId xmlns:a16="http://schemas.microsoft.com/office/drawing/2014/main" id="{92AB2DB2-54F0-45CB-A30E-701151AB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4" name="Picture 20">
          <a:extLst>
            <a:ext uri="{FF2B5EF4-FFF2-40B4-BE49-F238E27FC236}">
              <a16:creationId xmlns:a16="http://schemas.microsoft.com/office/drawing/2014/main" id="{1B9A5ADB-DBFA-4869-B375-2C48111B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5" name="Picture 20">
          <a:extLst>
            <a:ext uri="{FF2B5EF4-FFF2-40B4-BE49-F238E27FC236}">
              <a16:creationId xmlns:a16="http://schemas.microsoft.com/office/drawing/2014/main" id="{CEBAC3F7-B895-4916-8861-F8AE7154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6" name="Picture 20">
          <a:extLst>
            <a:ext uri="{FF2B5EF4-FFF2-40B4-BE49-F238E27FC236}">
              <a16:creationId xmlns:a16="http://schemas.microsoft.com/office/drawing/2014/main" id="{03FF9C54-85BA-4FE6-B7B9-D3ADDC67B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7" name="Picture 20">
          <a:extLst>
            <a:ext uri="{FF2B5EF4-FFF2-40B4-BE49-F238E27FC236}">
              <a16:creationId xmlns:a16="http://schemas.microsoft.com/office/drawing/2014/main" id="{1154F3C4-469D-458B-AA63-6C294BAC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8" name="Picture 20">
          <a:extLst>
            <a:ext uri="{FF2B5EF4-FFF2-40B4-BE49-F238E27FC236}">
              <a16:creationId xmlns:a16="http://schemas.microsoft.com/office/drawing/2014/main" id="{0E648F52-F343-42E4-A8EB-7D2BF3F8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39" name="Picture 20">
          <a:extLst>
            <a:ext uri="{FF2B5EF4-FFF2-40B4-BE49-F238E27FC236}">
              <a16:creationId xmlns:a16="http://schemas.microsoft.com/office/drawing/2014/main" id="{FE39C5FA-80A5-4F1F-90CB-56E95041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0" name="Picture 20">
          <a:extLst>
            <a:ext uri="{FF2B5EF4-FFF2-40B4-BE49-F238E27FC236}">
              <a16:creationId xmlns:a16="http://schemas.microsoft.com/office/drawing/2014/main" id="{5236B7BC-6175-4CEC-9FA3-BAA6B3F3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1" name="Picture 20">
          <a:extLst>
            <a:ext uri="{FF2B5EF4-FFF2-40B4-BE49-F238E27FC236}">
              <a16:creationId xmlns:a16="http://schemas.microsoft.com/office/drawing/2014/main" id="{2C33AD27-A684-47C7-B122-1E72228D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2" name="Picture 20">
          <a:extLst>
            <a:ext uri="{FF2B5EF4-FFF2-40B4-BE49-F238E27FC236}">
              <a16:creationId xmlns:a16="http://schemas.microsoft.com/office/drawing/2014/main" id="{275A40F3-0726-4085-9BE8-FE0858FD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3" name="Picture 20">
          <a:extLst>
            <a:ext uri="{FF2B5EF4-FFF2-40B4-BE49-F238E27FC236}">
              <a16:creationId xmlns:a16="http://schemas.microsoft.com/office/drawing/2014/main" id="{092D8978-E7B2-4ADB-92B7-4BE4C9F7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4" name="Picture 20">
          <a:extLst>
            <a:ext uri="{FF2B5EF4-FFF2-40B4-BE49-F238E27FC236}">
              <a16:creationId xmlns:a16="http://schemas.microsoft.com/office/drawing/2014/main" id="{1B0E1632-D74F-481D-A9D6-8E6F428E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5" name="Picture 20">
          <a:extLst>
            <a:ext uri="{FF2B5EF4-FFF2-40B4-BE49-F238E27FC236}">
              <a16:creationId xmlns:a16="http://schemas.microsoft.com/office/drawing/2014/main" id="{AD654996-D5D3-4A8C-9C27-A0D3B76F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6" name="Picture 20">
          <a:extLst>
            <a:ext uri="{FF2B5EF4-FFF2-40B4-BE49-F238E27FC236}">
              <a16:creationId xmlns:a16="http://schemas.microsoft.com/office/drawing/2014/main" id="{5139B3E9-6C0E-46C6-980F-C23BB584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7" name="Picture 20">
          <a:extLst>
            <a:ext uri="{FF2B5EF4-FFF2-40B4-BE49-F238E27FC236}">
              <a16:creationId xmlns:a16="http://schemas.microsoft.com/office/drawing/2014/main" id="{8426900D-A252-4AAE-A21A-EED423DE3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1948" name="Picture 20">
          <a:extLst>
            <a:ext uri="{FF2B5EF4-FFF2-40B4-BE49-F238E27FC236}">
              <a16:creationId xmlns:a16="http://schemas.microsoft.com/office/drawing/2014/main" id="{D05E3D92-13F3-4409-992A-4E159103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49" name="Picture 20">
          <a:extLst>
            <a:ext uri="{FF2B5EF4-FFF2-40B4-BE49-F238E27FC236}">
              <a16:creationId xmlns:a16="http://schemas.microsoft.com/office/drawing/2014/main" id="{64CFD64A-251F-451F-8ED9-0883F80A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50" name="Picture 20">
          <a:extLst>
            <a:ext uri="{FF2B5EF4-FFF2-40B4-BE49-F238E27FC236}">
              <a16:creationId xmlns:a16="http://schemas.microsoft.com/office/drawing/2014/main" id="{8CE8EADC-38EF-47D6-BBE2-8ECCF25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51" name="Picture 20">
          <a:extLst>
            <a:ext uri="{FF2B5EF4-FFF2-40B4-BE49-F238E27FC236}">
              <a16:creationId xmlns:a16="http://schemas.microsoft.com/office/drawing/2014/main" id="{A3DA8960-A116-4836-B5B0-9BDE9ED6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2" name="Picture 20">
          <a:extLst>
            <a:ext uri="{FF2B5EF4-FFF2-40B4-BE49-F238E27FC236}">
              <a16:creationId xmlns:a16="http://schemas.microsoft.com/office/drawing/2014/main" id="{0717A3D1-D17A-4CE6-9056-1065AA28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3" name="Picture 20">
          <a:extLst>
            <a:ext uri="{FF2B5EF4-FFF2-40B4-BE49-F238E27FC236}">
              <a16:creationId xmlns:a16="http://schemas.microsoft.com/office/drawing/2014/main" id="{50599138-4F25-46DA-96A6-69E322DA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4" name="Picture 20">
          <a:extLst>
            <a:ext uri="{FF2B5EF4-FFF2-40B4-BE49-F238E27FC236}">
              <a16:creationId xmlns:a16="http://schemas.microsoft.com/office/drawing/2014/main" id="{C13AF3D9-1EA8-452F-8A22-4F6A5BBA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5" name="Picture 20">
          <a:extLst>
            <a:ext uri="{FF2B5EF4-FFF2-40B4-BE49-F238E27FC236}">
              <a16:creationId xmlns:a16="http://schemas.microsoft.com/office/drawing/2014/main" id="{24266878-F99E-498C-AAF4-E2C8EE3B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6" name="Picture 20">
          <a:extLst>
            <a:ext uri="{FF2B5EF4-FFF2-40B4-BE49-F238E27FC236}">
              <a16:creationId xmlns:a16="http://schemas.microsoft.com/office/drawing/2014/main" id="{F6CF36EA-E812-44AD-A97F-9BFC4F19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7" name="Picture 20">
          <a:extLst>
            <a:ext uri="{FF2B5EF4-FFF2-40B4-BE49-F238E27FC236}">
              <a16:creationId xmlns:a16="http://schemas.microsoft.com/office/drawing/2014/main" id="{8CC775C9-3F90-4AD5-87DC-61C98137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8" name="Picture 20">
          <a:extLst>
            <a:ext uri="{FF2B5EF4-FFF2-40B4-BE49-F238E27FC236}">
              <a16:creationId xmlns:a16="http://schemas.microsoft.com/office/drawing/2014/main" id="{4C819C53-25E0-44F3-A1CA-CC107754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59" name="Picture 20">
          <a:extLst>
            <a:ext uri="{FF2B5EF4-FFF2-40B4-BE49-F238E27FC236}">
              <a16:creationId xmlns:a16="http://schemas.microsoft.com/office/drawing/2014/main" id="{24BAE859-F380-4B5F-9C8F-A90C9D81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0" name="Picture 20">
          <a:extLst>
            <a:ext uri="{FF2B5EF4-FFF2-40B4-BE49-F238E27FC236}">
              <a16:creationId xmlns:a16="http://schemas.microsoft.com/office/drawing/2014/main" id="{B1FDDBA6-0C8C-4AF6-855F-D316B0C1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1" name="Picture 20">
          <a:extLst>
            <a:ext uri="{FF2B5EF4-FFF2-40B4-BE49-F238E27FC236}">
              <a16:creationId xmlns:a16="http://schemas.microsoft.com/office/drawing/2014/main" id="{4F27606A-4B97-4E8D-8E20-CC9120D3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2" name="Picture 20">
          <a:extLst>
            <a:ext uri="{FF2B5EF4-FFF2-40B4-BE49-F238E27FC236}">
              <a16:creationId xmlns:a16="http://schemas.microsoft.com/office/drawing/2014/main" id="{D8337C63-0F67-4DC2-B7A4-85055447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3" name="Picture 20">
          <a:extLst>
            <a:ext uri="{FF2B5EF4-FFF2-40B4-BE49-F238E27FC236}">
              <a16:creationId xmlns:a16="http://schemas.microsoft.com/office/drawing/2014/main" id="{EF7E0EE8-37C1-4ED6-ADE6-ED1CBCF4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4" name="Picture 20">
          <a:extLst>
            <a:ext uri="{FF2B5EF4-FFF2-40B4-BE49-F238E27FC236}">
              <a16:creationId xmlns:a16="http://schemas.microsoft.com/office/drawing/2014/main" id="{FDEB0CD3-0125-4835-801C-8DF1A3CF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5" name="Picture 20">
          <a:extLst>
            <a:ext uri="{FF2B5EF4-FFF2-40B4-BE49-F238E27FC236}">
              <a16:creationId xmlns:a16="http://schemas.microsoft.com/office/drawing/2014/main" id="{FCD78973-C9C0-4060-A8DF-93D8B19A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6" name="Picture 20">
          <a:extLst>
            <a:ext uri="{FF2B5EF4-FFF2-40B4-BE49-F238E27FC236}">
              <a16:creationId xmlns:a16="http://schemas.microsoft.com/office/drawing/2014/main" id="{89A1F331-3DAB-4EB1-90D1-CDA93B09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7" name="Picture 20">
          <a:extLst>
            <a:ext uri="{FF2B5EF4-FFF2-40B4-BE49-F238E27FC236}">
              <a16:creationId xmlns:a16="http://schemas.microsoft.com/office/drawing/2014/main" id="{B69C1A7D-FDB9-43FA-B80B-D52FCAF0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8" name="Picture 20">
          <a:extLst>
            <a:ext uri="{FF2B5EF4-FFF2-40B4-BE49-F238E27FC236}">
              <a16:creationId xmlns:a16="http://schemas.microsoft.com/office/drawing/2014/main" id="{F2792C93-AEF2-4A1F-B5B3-0BBC08BF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69" name="Picture 20">
          <a:extLst>
            <a:ext uri="{FF2B5EF4-FFF2-40B4-BE49-F238E27FC236}">
              <a16:creationId xmlns:a16="http://schemas.microsoft.com/office/drawing/2014/main" id="{98789956-8B34-493A-B435-D1A4844BB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70" name="Picture 20">
          <a:extLst>
            <a:ext uri="{FF2B5EF4-FFF2-40B4-BE49-F238E27FC236}">
              <a16:creationId xmlns:a16="http://schemas.microsoft.com/office/drawing/2014/main" id="{C7C9FD75-BB68-4054-8967-66F6D7EE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1" name="Picture 20">
          <a:extLst>
            <a:ext uri="{FF2B5EF4-FFF2-40B4-BE49-F238E27FC236}">
              <a16:creationId xmlns:a16="http://schemas.microsoft.com/office/drawing/2014/main" id="{5174168F-8D86-4FAC-9751-8A39A4FD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2" name="Picture 20">
          <a:extLst>
            <a:ext uri="{FF2B5EF4-FFF2-40B4-BE49-F238E27FC236}">
              <a16:creationId xmlns:a16="http://schemas.microsoft.com/office/drawing/2014/main" id="{DBC09A44-498F-45E4-85DD-4CB57ACA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3" name="Picture 20">
          <a:extLst>
            <a:ext uri="{FF2B5EF4-FFF2-40B4-BE49-F238E27FC236}">
              <a16:creationId xmlns:a16="http://schemas.microsoft.com/office/drawing/2014/main" id="{8847CF28-1F08-4FEC-AA5C-4D009BBC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4" name="Picture 20">
          <a:extLst>
            <a:ext uri="{FF2B5EF4-FFF2-40B4-BE49-F238E27FC236}">
              <a16:creationId xmlns:a16="http://schemas.microsoft.com/office/drawing/2014/main" id="{99C35998-FEF0-4FAE-87F7-62928C30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5" name="Picture 20">
          <a:extLst>
            <a:ext uri="{FF2B5EF4-FFF2-40B4-BE49-F238E27FC236}">
              <a16:creationId xmlns:a16="http://schemas.microsoft.com/office/drawing/2014/main" id="{9A064433-8CC3-41A9-A8C9-E9EE8261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6" name="Picture 20">
          <a:extLst>
            <a:ext uri="{FF2B5EF4-FFF2-40B4-BE49-F238E27FC236}">
              <a16:creationId xmlns:a16="http://schemas.microsoft.com/office/drawing/2014/main" id="{1F676E6E-8A9A-4ACD-888D-2BA81023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7" name="Picture 20">
          <a:extLst>
            <a:ext uri="{FF2B5EF4-FFF2-40B4-BE49-F238E27FC236}">
              <a16:creationId xmlns:a16="http://schemas.microsoft.com/office/drawing/2014/main" id="{3B6E4EE3-CF61-435F-BCA2-ADAE9030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8" name="Picture 20">
          <a:extLst>
            <a:ext uri="{FF2B5EF4-FFF2-40B4-BE49-F238E27FC236}">
              <a16:creationId xmlns:a16="http://schemas.microsoft.com/office/drawing/2014/main" id="{D7F67F6E-6D5E-482F-866B-5A5652C3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79" name="Picture 20">
          <a:extLst>
            <a:ext uri="{FF2B5EF4-FFF2-40B4-BE49-F238E27FC236}">
              <a16:creationId xmlns:a16="http://schemas.microsoft.com/office/drawing/2014/main" id="{53D85AF8-AD69-47B9-B951-88A560DE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0" name="Picture 20">
          <a:extLst>
            <a:ext uri="{FF2B5EF4-FFF2-40B4-BE49-F238E27FC236}">
              <a16:creationId xmlns:a16="http://schemas.microsoft.com/office/drawing/2014/main" id="{18F64F9D-05B8-41A5-A08B-7EC3DD1E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1" name="Picture 20">
          <a:extLst>
            <a:ext uri="{FF2B5EF4-FFF2-40B4-BE49-F238E27FC236}">
              <a16:creationId xmlns:a16="http://schemas.microsoft.com/office/drawing/2014/main" id="{2F113C50-8749-480A-965B-8A19E2EF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2" name="Picture 20">
          <a:extLst>
            <a:ext uri="{FF2B5EF4-FFF2-40B4-BE49-F238E27FC236}">
              <a16:creationId xmlns:a16="http://schemas.microsoft.com/office/drawing/2014/main" id="{FE303AE3-4258-41BC-A200-9E3A802A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3" name="Picture 20">
          <a:extLst>
            <a:ext uri="{FF2B5EF4-FFF2-40B4-BE49-F238E27FC236}">
              <a16:creationId xmlns:a16="http://schemas.microsoft.com/office/drawing/2014/main" id="{40B2D9BA-06A9-49A1-8C86-E5E3B5DB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4" name="Picture 20">
          <a:extLst>
            <a:ext uri="{FF2B5EF4-FFF2-40B4-BE49-F238E27FC236}">
              <a16:creationId xmlns:a16="http://schemas.microsoft.com/office/drawing/2014/main" id="{71335098-15CD-4EDB-BB99-8C7B6C8B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5" name="Picture 20">
          <a:extLst>
            <a:ext uri="{FF2B5EF4-FFF2-40B4-BE49-F238E27FC236}">
              <a16:creationId xmlns:a16="http://schemas.microsoft.com/office/drawing/2014/main" id="{11958E21-66DD-4026-B24D-44E6E815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6" name="Picture 20">
          <a:extLst>
            <a:ext uri="{FF2B5EF4-FFF2-40B4-BE49-F238E27FC236}">
              <a16:creationId xmlns:a16="http://schemas.microsoft.com/office/drawing/2014/main" id="{3A9D75CD-28DF-4EBB-B627-CE25716C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7" name="Picture 20">
          <a:extLst>
            <a:ext uri="{FF2B5EF4-FFF2-40B4-BE49-F238E27FC236}">
              <a16:creationId xmlns:a16="http://schemas.microsoft.com/office/drawing/2014/main" id="{B8E554AD-9A9F-4AAD-92B3-DEF76674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8" name="Picture 20">
          <a:extLst>
            <a:ext uri="{FF2B5EF4-FFF2-40B4-BE49-F238E27FC236}">
              <a16:creationId xmlns:a16="http://schemas.microsoft.com/office/drawing/2014/main" id="{5824CD7B-9C2E-4DFB-9FC3-97B5253B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89" name="Picture 20">
          <a:extLst>
            <a:ext uri="{FF2B5EF4-FFF2-40B4-BE49-F238E27FC236}">
              <a16:creationId xmlns:a16="http://schemas.microsoft.com/office/drawing/2014/main" id="{BAB45D2A-7046-4D0B-B475-95A91461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90" name="Picture 20">
          <a:extLst>
            <a:ext uri="{FF2B5EF4-FFF2-40B4-BE49-F238E27FC236}">
              <a16:creationId xmlns:a16="http://schemas.microsoft.com/office/drawing/2014/main" id="{57A5D28C-7C8F-4425-95E1-AB346405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91" name="Picture 20">
          <a:extLst>
            <a:ext uri="{FF2B5EF4-FFF2-40B4-BE49-F238E27FC236}">
              <a16:creationId xmlns:a16="http://schemas.microsoft.com/office/drawing/2014/main" id="{699CE297-0C8C-441E-995E-5C585C42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92" name="Picture 20">
          <a:extLst>
            <a:ext uri="{FF2B5EF4-FFF2-40B4-BE49-F238E27FC236}">
              <a16:creationId xmlns:a16="http://schemas.microsoft.com/office/drawing/2014/main" id="{83ADE140-79EB-4553-B694-D5B13160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93" name="Picture 20">
          <a:extLst>
            <a:ext uri="{FF2B5EF4-FFF2-40B4-BE49-F238E27FC236}">
              <a16:creationId xmlns:a16="http://schemas.microsoft.com/office/drawing/2014/main" id="{9376BBE7-FF5E-4107-835B-AA977845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1994" name="Picture 20">
          <a:extLst>
            <a:ext uri="{FF2B5EF4-FFF2-40B4-BE49-F238E27FC236}">
              <a16:creationId xmlns:a16="http://schemas.microsoft.com/office/drawing/2014/main" id="{E73C97A2-8DEC-4641-B38E-D6178001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95" name="Picture 20">
          <a:extLst>
            <a:ext uri="{FF2B5EF4-FFF2-40B4-BE49-F238E27FC236}">
              <a16:creationId xmlns:a16="http://schemas.microsoft.com/office/drawing/2014/main" id="{DDAAFC15-0C78-45BA-8727-830D9742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96" name="Picture 20">
          <a:extLst>
            <a:ext uri="{FF2B5EF4-FFF2-40B4-BE49-F238E27FC236}">
              <a16:creationId xmlns:a16="http://schemas.microsoft.com/office/drawing/2014/main" id="{C7F67D05-A149-4F2B-9F23-CFEC0493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1997" name="Picture 20">
          <a:extLst>
            <a:ext uri="{FF2B5EF4-FFF2-40B4-BE49-F238E27FC236}">
              <a16:creationId xmlns:a16="http://schemas.microsoft.com/office/drawing/2014/main" id="{AE850B4A-918E-49D3-BE48-1043AD50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98" name="Picture 20">
          <a:extLst>
            <a:ext uri="{FF2B5EF4-FFF2-40B4-BE49-F238E27FC236}">
              <a16:creationId xmlns:a16="http://schemas.microsoft.com/office/drawing/2014/main" id="{4E0E0474-5852-430C-ABE4-22C2E3E6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1999" name="Picture 20">
          <a:extLst>
            <a:ext uri="{FF2B5EF4-FFF2-40B4-BE49-F238E27FC236}">
              <a16:creationId xmlns:a16="http://schemas.microsoft.com/office/drawing/2014/main" id="{0EB1ACF6-D847-44AC-98E3-D19737CE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0" name="Picture 20">
          <a:extLst>
            <a:ext uri="{FF2B5EF4-FFF2-40B4-BE49-F238E27FC236}">
              <a16:creationId xmlns:a16="http://schemas.microsoft.com/office/drawing/2014/main" id="{4DF74EE8-FEAE-4F23-9739-B18FEC5F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1" name="Picture 20">
          <a:extLst>
            <a:ext uri="{FF2B5EF4-FFF2-40B4-BE49-F238E27FC236}">
              <a16:creationId xmlns:a16="http://schemas.microsoft.com/office/drawing/2014/main" id="{871E9255-6F0C-402B-A8A3-7F515753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2" name="Picture 20">
          <a:extLst>
            <a:ext uri="{FF2B5EF4-FFF2-40B4-BE49-F238E27FC236}">
              <a16:creationId xmlns:a16="http://schemas.microsoft.com/office/drawing/2014/main" id="{A81E876B-54EF-4F0A-BAA8-3A2E4579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3" name="Picture 20">
          <a:extLst>
            <a:ext uri="{FF2B5EF4-FFF2-40B4-BE49-F238E27FC236}">
              <a16:creationId xmlns:a16="http://schemas.microsoft.com/office/drawing/2014/main" id="{76E377E5-78F3-49CD-AC71-7BB7DE63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4" name="Picture 20">
          <a:extLst>
            <a:ext uri="{FF2B5EF4-FFF2-40B4-BE49-F238E27FC236}">
              <a16:creationId xmlns:a16="http://schemas.microsoft.com/office/drawing/2014/main" id="{02A84CD6-FD2E-4B2A-92B4-152F1553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5" name="Picture 20">
          <a:extLst>
            <a:ext uri="{FF2B5EF4-FFF2-40B4-BE49-F238E27FC236}">
              <a16:creationId xmlns:a16="http://schemas.microsoft.com/office/drawing/2014/main" id="{B5B4B190-6E0B-452D-A991-999AA1B1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6" name="Picture 20">
          <a:extLst>
            <a:ext uri="{FF2B5EF4-FFF2-40B4-BE49-F238E27FC236}">
              <a16:creationId xmlns:a16="http://schemas.microsoft.com/office/drawing/2014/main" id="{C19E02EE-384A-4A5C-A404-C26473FE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7" name="Picture 20">
          <a:extLst>
            <a:ext uri="{FF2B5EF4-FFF2-40B4-BE49-F238E27FC236}">
              <a16:creationId xmlns:a16="http://schemas.microsoft.com/office/drawing/2014/main" id="{F515D354-8D4E-4FCA-A015-D5C1D8E1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8" name="Picture 20">
          <a:extLst>
            <a:ext uri="{FF2B5EF4-FFF2-40B4-BE49-F238E27FC236}">
              <a16:creationId xmlns:a16="http://schemas.microsoft.com/office/drawing/2014/main" id="{80D98C60-3BB2-46E4-8A76-D22DAAE3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09" name="Picture 20">
          <a:extLst>
            <a:ext uri="{FF2B5EF4-FFF2-40B4-BE49-F238E27FC236}">
              <a16:creationId xmlns:a16="http://schemas.microsoft.com/office/drawing/2014/main" id="{1E0B4DD7-45E3-4FB8-9732-5833C45D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10" name="Picture 20">
          <a:extLst>
            <a:ext uri="{FF2B5EF4-FFF2-40B4-BE49-F238E27FC236}">
              <a16:creationId xmlns:a16="http://schemas.microsoft.com/office/drawing/2014/main" id="{CF55D85F-F2D4-4EB9-B171-974AFABF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11" name="Picture 20">
          <a:extLst>
            <a:ext uri="{FF2B5EF4-FFF2-40B4-BE49-F238E27FC236}">
              <a16:creationId xmlns:a16="http://schemas.microsoft.com/office/drawing/2014/main" id="{75AA2DF0-C99D-41BB-837F-EFE719BF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12" name="Picture 20">
          <a:extLst>
            <a:ext uri="{FF2B5EF4-FFF2-40B4-BE49-F238E27FC236}">
              <a16:creationId xmlns:a16="http://schemas.microsoft.com/office/drawing/2014/main" id="{9B42C9E4-90B3-4525-9438-762478E3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13" name="Picture 20">
          <a:extLst>
            <a:ext uri="{FF2B5EF4-FFF2-40B4-BE49-F238E27FC236}">
              <a16:creationId xmlns:a16="http://schemas.microsoft.com/office/drawing/2014/main" id="{B3187D02-3233-4417-8A85-535CEA75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14" name="Picture 20">
          <a:extLst>
            <a:ext uri="{FF2B5EF4-FFF2-40B4-BE49-F238E27FC236}">
              <a16:creationId xmlns:a16="http://schemas.microsoft.com/office/drawing/2014/main" id="{694F1AC4-8A6B-4FC3-A0FE-6E07C3BE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15" name="Picture 20">
          <a:extLst>
            <a:ext uri="{FF2B5EF4-FFF2-40B4-BE49-F238E27FC236}">
              <a16:creationId xmlns:a16="http://schemas.microsoft.com/office/drawing/2014/main" id="{54AABBF3-24F4-439F-B4A5-03E831E0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16" name="Picture 20">
          <a:extLst>
            <a:ext uri="{FF2B5EF4-FFF2-40B4-BE49-F238E27FC236}">
              <a16:creationId xmlns:a16="http://schemas.microsoft.com/office/drawing/2014/main" id="{A12818DB-E5B9-4D0E-A67F-D53919BF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17" name="Picture 20">
          <a:extLst>
            <a:ext uri="{FF2B5EF4-FFF2-40B4-BE49-F238E27FC236}">
              <a16:creationId xmlns:a16="http://schemas.microsoft.com/office/drawing/2014/main" id="{11447304-0DF1-46B9-99A1-D31D305F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18" name="Picture 20">
          <a:extLst>
            <a:ext uri="{FF2B5EF4-FFF2-40B4-BE49-F238E27FC236}">
              <a16:creationId xmlns:a16="http://schemas.microsoft.com/office/drawing/2014/main" id="{375586D0-26ED-4B71-9EA2-0D5B4952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19" name="Picture 20">
          <a:extLst>
            <a:ext uri="{FF2B5EF4-FFF2-40B4-BE49-F238E27FC236}">
              <a16:creationId xmlns:a16="http://schemas.microsoft.com/office/drawing/2014/main" id="{2FE42A58-B712-4AA5-96C3-7D63BB53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0" name="Picture 20">
          <a:extLst>
            <a:ext uri="{FF2B5EF4-FFF2-40B4-BE49-F238E27FC236}">
              <a16:creationId xmlns:a16="http://schemas.microsoft.com/office/drawing/2014/main" id="{77B46BCA-1494-4977-BA08-0B4A3BAA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1" name="Picture 20">
          <a:extLst>
            <a:ext uri="{FF2B5EF4-FFF2-40B4-BE49-F238E27FC236}">
              <a16:creationId xmlns:a16="http://schemas.microsoft.com/office/drawing/2014/main" id="{BE3C299E-047C-409A-A0C6-8FCB0EE0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2" name="Picture 20">
          <a:extLst>
            <a:ext uri="{FF2B5EF4-FFF2-40B4-BE49-F238E27FC236}">
              <a16:creationId xmlns:a16="http://schemas.microsoft.com/office/drawing/2014/main" id="{49979C12-CCA1-4E3C-B2D2-977E4F03D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3" name="Picture 20">
          <a:extLst>
            <a:ext uri="{FF2B5EF4-FFF2-40B4-BE49-F238E27FC236}">
              <a16:creationId xmlns:a16="http://schemas.microsoft.com/office/drawing/2014/main" id="{75B867FB-33F8-4A3C-A2CF-8F8698F6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4" name="Picture 20">
          <a:extLst>
            <a:ext uri="{FF2B5EF4-FFF2-40B4-BE49-F238E27FC236}">
              <a16:creationId xmlns:a16="http://schemas.microsoft.com/office/drawing/2014/main" id="{FD1F7A41-8667-40A4-B182-A0F84C24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5" name="Picture 20">
          <a:extLst>
            <a:ext uri="{FF2B5EF4-FFF2-40B4-BE49-F238E27FC236}">
              <a16:creationId xmlns:a16="http://schemas.microsoft.com/office/drawing/2014/main" id="{3A02B5DC-DBBB-49E4-8341-1DDB41E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6" name="Picture 20">
          <a:extLst>
            <a:ext uri="{FF2B5EF4-FFF2-40B4-BE49-F238E27FC236}">
              <a16:creationId xmlns:a16="http://schemas.microsoft.com/office/drawing/2014/main" id="{88310569-FE02-4E2F-8271-B75D04C3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7" name="Picture 20">
          <a:extLst>
            <a:ext uri="{FF2B5EF4-FFF2-40B4-BE49-F238E27FC236}">
              <a16:creationId xmlns:a16="http://schemas.microsoft.com/office/drawing/2014/main" id="{75F71AAB-8318-482F-AD04-DA793BBF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8" name="Picture 20">
          <a:extLst>
            <a:ext uri="{FF2B5EF4-FFF2-40B4-BE49-F238E27FC236}">
              <a16:creationId xmlns:a16="http://schemas.microsoft.com/office/drawing/2014/main" id="{7D0CE39C-0673-43EA-8062-97213B0D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29" name="Picture 20">
          <a:extLst>
            <a:ext uri="{FF2B5EF4-FFF2-40B4-BE49-F238E27FC236}">
              <a16:creationId xmlns:a16="http://schemas.microsoft.com/office/drawing/2014/main" id="{31D32C28-9616-4256-AB9B-5545814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0" name="Picture 20">
          <a:extLst>
            <a:ext uri="{FF2B5EF4-FFF2-40B4-BE49-F238E27FC236}">
              <a16:creationId xmlns:a16="http://schemas.microsoft.com/office/drawing/2014/main" id="{310682E4-B3FF-4476-87FA-8788E836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1" name="Picture 20">
          <a:extLst>
            <a:ext uri="{FF2B5EF4-FFF2-40B4-BE49-F238E27FC236}">
              <a16:creationId xmlns:a16="http://schemas.microsoft.com/office/drawing/2014/main" id="{57B47462-5EC8-40C8-9400-5365061C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2" name="Picture 20">
          <a:extLst>
            <a:ext uri="{FF2B5EF4-FFF2-40B4-BE49-F238E27FC236}">
              <a16:creationId xmlns:a16="http://schemas.microsoft.com/office/drawing/2014/main" id="{A235F96D-660F-46E9-9BAE-EC13E15E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3" name="Picture 20">
          <a:extLst>
            <a:ext uri="{FF2B5EF4-FFF2-40B4-BE49-F238E27FC236}">
              <a16:creationId xmlns:a16="http://schemas.microsoft.com/office/drawing/2014/main" id="{A68F8F76-348F-46A9-BB25-D71DF97D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4" name="Picture 20">
          <a:extLst>
            <a:ext uri="{FF2B5EF4-FFF2-40B4-BE49-F238E27FC236}">
              <a16:creationId xmlns:a16="http://schemas.microsoft.com/office/drawing/2014/main" id="{FBAAE228-CB39-42FD-83A8-0704E387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5" name="Picture 20">
          <a:extLst>
            <a:ext uri="{FF2B5EF4-FFF2-40B4-BE49-F238E27FC236}">
              <a16:creationId xmlns:a16="http://schemas.microsoft.com/office/drawing/2014/main" id="{5EFA8BA3-A4E3-49E3-80C9-607F640A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6" name="Picture 20">
          <a:extLst>
            <a:ext uri="{FF2B5EF4-FFF2-40B4-BE49-F238E27FC236}">
              <a16:creationId xmlns:a16="http://schemas.microsoft.com/office/drawing/2014/main" id="{F8943EFC-180B-4C46-8DEE-90532EA7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7" name="Picture 20">
          <a:extLst>
            <a:ext uri="{FF2B5EF4-FFF2-40B4-BE49-F238E27FC236}">
              <a16:creationId xmlns:a16="http://schemas.microsoft.com/office/drawing/2014/main" id="{4C371848-CD96-4B3E-BA88-2C6231B7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8" name="Picture 20">
          <a:extLst>
            <a:ext uri="{FF2B5EF4-FFF2-40B4-BE49-F238E27FC236}">
              <a16:creationId xmlns:a16="http://schemas.microsoft.com/office/drawing/2014/main" id="{6211071B-4E4A-40DF-9721-1754BE54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39" name="Picture 20">
          <a:extLst>
            <a:ext uri="{FF2B5EF4-FFF2-40B4-BE49-F238E27FC236}">
              <a16:creationId xmlns:a16="http://schemas.microsoft.com/office/drawing/2014/main" id="{D56F681C-8E17-4345-A343-D73EDFA5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40" name="Picture 20">
          <a:extLst>
            <a:ext uri="{FF2B5EF4-FFF2-40B4-BE49-F238E27FC236}">
              <a16:creationId xmlns:a16="http://schemas.microsoft.com/office/drawing/2014/main" id="{ABFD5984-A381-4FA5-9AB1-260F85F9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1" name="Picture 20">
          <a:extLst>
            <a:ext uri="{FF2B5EF4-FFF2-40B4-BE49-F238E27FC236}">
              <a16:creationId xmlns:a16="http://schemas.microsoft.com/office/drawing/2014/main" id="{4B113690-3998-4731-B229-66407C0F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2" name="Picture 20">
          <a:extLst>
            <a:ext uri="{FF2B5EF4-FFF2-40B4-BE49-F238E27FC236}">
              <a16:creationId xmlns:a16="http://schemas.microsoft.com/office/drawing/2014/main" id="{6BF89F0B-EB40-46FD-90AD-7D5CB8B1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3" name="Picture 20">
          <a:extLst>
            <a:ext uri="{FF2B5EF4-FFF2-40B4-BE49-F238E27FC236}">
              <a16:creationId xmlns:a16="http://schemas.microsoft.com/office/drawing/2014/main" id="{DB745F81-9D78-46ED-A7C2-96DF4CF5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4" name="Picture 20">
          <a:extLst>
            <a:ext uri="{FF2B5EF4-FFF2-40B4-BE49-F238E27FC236}">
              <a16:creationId xmlns:a16="http://schemas.microsoft.com/office/drawing/2014/main" id="{DE035D25-A557-4139-BF64-7EAC7BC9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5" name="Picture 20">
          <a:extLst>
            <a:ext uri="{FF2B5EF4-FFF2-40B4-BE49-F238E27FC236}">
              <a16:creationId xmlns:a16="http://schemas.microsoft.com/office/drawing/2014/main" id="{CBB6080C-D5CF-4995-866D-6A72D9EF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6" name="Picture 20">
          <a:extLst>
            <a:ext uri="{FF2B5EF4-FFF2-40B4-BE49-F238E27FC236}">
              <a16:creationId xmlns:a16="http://schemas.microsoft.com/office/drawing/2014/main" id="{07052FF2-071A-4B8C-AD10-80823B95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7" name="Picture 20">
          <a:extLst>
            <a:ext uri="{FF2B5EF4-FFF2-40B4-BE49-F238E27FC236}">
              <a16:creationId xmlns:a16="http://schemas.microsoft.com/office/drawing/2014/main" id="{F3707DC9-0EBA-4FBC-9FD4-286103C8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8" name="Picture 20">
          <a:extLst>
            <a:ext uri="{FF2B5EF4-FFF2-40B4-BE49-F238E27FC236}">
              <a16:creationId xmlns:a16="http://schemas.microsoft.com/office/drawing/2014/main" id="{FA36EE2D-CA19-4877-85D1-5B698E7D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49" name="Picture 20">
          <a:extLst>
            <a:ext uri="{FF2B5EF4-FFF2-40B4-BE49-F238E27FC236}">
              <a16:creationId xmlns:a16="http://schemas.microsoft.com/office/drawing/2014/main" id="{383AF3F7-63DB-43DC-AB94-728B4B18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0" name="Picture 20">
          <a:extLst>
            <a:ext uri="{FF2B5EF4-FFF2-40B4-BE49-F238E27FC236}">
              <a16:creationId xmlns:a16="http://schemas.microsoft.com/office/drawing/2014/main" id="{BAE56B40-7DCB-4667-8904-4E79E129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1" name="Picture 20">
          <a:extLst>
            <a:ext uri="{FF2B5EF4-FFF2-40B4-BE49-F238E27FC236}">
              <a16:creationId xmlns:a16="http://schemas.microsoft.com/office/drawing/2014/main" id="{6F29ABC4-7626-4ECE-9D5D-C43B9794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2" name="Picture 20">
          <a:extLst>
            <a:ext uri="{FF2B5EF4-FFF2-40B4-BE49-F238E27FC236}">
              <a16:creationId xmlns:a16="http://schemas.microsoft.com/office/drawing/2014/main" id="{A4834388-E987-4F7E-81CE-3ABF3112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3" name="Picture 20">
          <a:extLst>
            <a:ext uri="{FF2B5EF4-FFF2-40B4-BE49-F238E27FC236}">
              <a16:creationId xmlns:a16="http://schemas.microsoft.com/office/drawing/2014/main" id="{4D644FEE-9D4B-4EF4-BC20-2E888D29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4" name="Picture 20">
          <a:extLst>
            <a:ext uri="{FF2B5EF4-FFF2-40B4-BE49-F238E27FC236}">
              <a16:creationId xmlns:a16="http://schemas.microsoft.com/office/drawing/2014/main" id="{49B47B74-669F-476E-A6A1-F46894B07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5" name="Picture 20">
          <a:extLst>
            <a:ext uri="{FF2B5EF4-FFF2-40B4-BE49-F238E27FC236}">
              <a16:creationId xmlns:a16="http://schemas.microsoft.com/office/drawing/2014/main" id="{4F953E30-580F-4A83-A35A-2B0E2B10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6" name="Picture 20">
          <a:extLst>
            <a:ext uri="{FF2B5EF4-FFF2-40B4-BE49-F238E27FC236}">
              <a16:creationId xmlns:a16="http://schemas.microsoft.com/office/drawing/2014/main" id="{D63753C8-A518-4BF3-AB4D-D9C376D9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7" name="Picture 20">
          <a:extLst>
            <a:ext uri="{FF2B5EF4-FFF2-40B4-BE49-F238E27FC236}">
              <a16:creationId xmlns:a16="http://schemas.microsoft.com/office/drawing/2014/main" id="{26355875-1F92-4375-B18D-B63D013A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8" name="Picture 20">
          <a:extLst>
            <a:ext uri="{FF2B5EF4-FFF2-40B4-BE49-F238E27FC236}">
              <a16:creationId xmlns:a16="http://schemas.microsoft.com/office/drawing/2014/main" id="{9E7802B3-BD72-42CA-B4D3-F99A092B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59" name="Picture 20">
          <a:extLst>
            <a:ext uri="{FF2B5EF4-FFF2-40B4-BE49-F238E27FC236}">
              <a16:creationId xmlns:a16="http://schemas.microsoft.com/office/drawing/2014/main" id="{053B354B-6DA1-4C43-8728-BD5F39EE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60" name="Picture 20">
          <a:extLst>
            <a:ext uri="{FF2B5EF4-FFF2-40B4-BE49-F238E27FC236}">
              <a16:creationId xmlns:a16="http://schemas.microsoft.com/office/drawing/2014/main" id="{18509C4A-563E-49E8-BF9C-E8D4F18A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61" name="Picture 20">
          <a:extLst>
            <a:ext uri="{FF2B5EF4-FFF2-40B4-BE49-F238E27FC236}">
              <a16:creationId xmlns:a16="http://schemas.microsoft.com/office/drawing/2014/main" id="{F31DE9FA-BD6D-4F19-8027-BB053835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62" name="Picture 20">
          <a:extLst>
            <a:ext uri="{FF2B5EF4-FFF2-40B4-BE49-F238E27FC236}">
              <a16:creationId xmlns:a16="http://schemas.microsoft.com/office/drawing/2014/main" id="{B3DB5D63-BA0B-4230-8584-8F8C00F2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63" name="Picture 20">
          <a:extLst>
            <a:ext uri="{FF2B5EF4-FFF2-40B4-BE49-F238E27FC236}">
              <a16:creationId xmlns:a16="http://schemas.microsoft.com/office/drawing/2014/main" id="{0E715167-EFAF-45A3-ABAB-BEBDFDE2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64" name="Picture 20">
          <a:extLst>
            <a:ext uri="{FF2B5EF4-FFF2-40B4-BE49-F238E27FC236}">
              <a16:creationId xmlns:a16="http://schemas.microsoft.com/office/drawing/2014/main" id="{F3A3D22D-3477-489D-8739-BB38360F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65" name="Picture 20">
          <a:extLst>
            <a:ext uri="{FF2B5EF4-FFF2-40B4-BE49-F238E27FC236}">
              <a16:creationId xmlns:a16="http://schemas.microsoft.com/office/drawing/2014/main" id="{2B70073E-C9C5-4957-AF88-D05C8C49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66" name="Picture 20">
          <a:extLst>
            <a:ext uri="{FF2B5EF4-FFF2-40B4-BE49-F238E27FC236}">
              <a16:creationId xmlns:a16="http://schemas.microsoft.com/office/drawing/2014/main" id="{D39984DC-03F9-4264-8699-FB6319BD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67" name="Picture 20">
          <a:extLst>
            <a:ext uri="{FF2B5EF4-FFF2-40B4-BE49-F238E27FC236}">
              <a16:creationId xmlns:a16="http://schemas.microsoft.com/office/drawing/2014/main" id="{7B3183FF-DBE6-45AF-9D63-CF16ABCE6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68" name="Picture 20">
          <a:extLst>
            <a:ext uri="{FF2B5EF4-FFF2-40B4-BE49-F238E27FC236}">
              <a16:creationId xmlns:a16="http://schemas.microsoft.com/office/drawing/2014/main" id="{5F2483EC-6A8B-4234-826C-103D6F70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69" name="Picture 20">
          <a:extLst>
            <a:ext uri="{FF2B5EF4-FFF2-40B4-BE49-F238E27FC236}">
              <a16:creationId xmlns:a16="http://schemas.microsoft.com/office/drawing/2014/main" id="{4785EEB9-60C5-406E-9BE9-0FE70870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0" name="Picture 20">
          <a:extLst>
            <a:ext uri="{FF2B5EF4-FFF2-40B4-BE49-F238E27FC236}">
              <a16:creationId xmlns:a16="http://schemas.microsoft.com/office/drawing/2014/main" id="{5A6DED6B-FCC7-4503-8E09-BF9941A3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1" name="Picture 20">
          <a:extLst>
            <a:ext uri="{FF2B5EF4-FFF2-40B4-BE49-F238E27FC236}">
              <a16:creationId xmlns:a16="http://schemas.microsoft.com/office/drawing/2014/main" id="{1018801C-42FB-4AF6-8EAE-43E5EFE3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2" name="Picture 20">
          <a:extLst>
            <a:ext uri="{FF2B5EF4-FFF2-40B4-BE49-F238E27FC236}">
              <a16:creationId xmlns:a16="http://schemas.microsoft.com/office/drawing/2014/main" id="{DDF47940-7632-436E-9FFD-080D3EA0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3" name="Picture 20">
          <a:extLst>
            <a:ext uri="{FF2B5EF4-FFF2-40B4-BE49-F238E27FC236}">
              <a16:creationId xmlns:a16="http://schemas.microsoft.com/office/drawing/2014/main" id="{45EF8A70-C77D-46FF-BEFC-0AA4E50E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4" name="Picture 20">
          <a:extLst>
            <a:ext uri="{FF2B5EF4-FFF2-40B4-BE49-F238E27FC236}">
              <a16:creationId xmlns:a16="http://schemas.microsoft.com/office/drawing/2014/main" id="{EC5D69B2-4528-4DC0-9BC7-F985AE72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5" name="Picture 20">
          <a:extLst>
            <a:ext uri="{FF2B5EF4-FFF2-40B4-BE49-F238E27FC236}">
              <a16:creationId xmlns:a16="http://schemas.microsoft.com/office/drawing/2014/main" id="{7E4456AF-E39F-4161-9AB3-7BF6FF05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6" name="Picture 20">
          <a:extLst>
            <a:ext uri="{FF2B5EF4-FFF2-40B4-BE49-F238E27FC236}">
              <a16:creationId xmlns:a16="http://schemas.microsoft.com/office/drawing/2014/main" id="{F90F06DD-3602-4BF0-935A-283E3911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7" name="Picture 20">
          <a:extLst>
            <a:ext uri="{FF2B5EF4-FFF2-40B4-BE49-F238E27FC236}">
              <a16:creationId xmlns:a16="http://schemas.microsoft.com/office/drawing/2014/main" id="{570E9018-48C6-4F91-A7B7-C9FF7E06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8" name="Picture 20">
          <a:extLst>
            <a:ext uri="{FF2B5EF4-FFF2-40B4-BE49-F238E27FC236}">
              <a16:creationId xmlns:a16="http://schemas.microsoft.com/office/drawing/2014/main" id="{3A1A6B5B-67CE-4CAA-96E2-8BE1BBFD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79" name="Picture 20">
          <a:extLst>
            <a:ext uri="{FF2B5EF4-FFF2-40B4-BE49-F238E27FC236}">
              <a16:creationId xmlns:a16="http://schemas.microsoft.com/office/drawing/2014/main" id="{B18CFFE3-8E68-4A8D-B70E-6C8AE29C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80" name="Picture 20">
          <a:extLst>
            <a:ext uri="{FF2B5EF4-FFF2-40B4-BE49-F238E27FC236}">
              <a16:creationId xmlns:a16="http://schemas.microsoft.com/office/drawing/2014/main" id="{05370AF0-62E5-4074-915B-08459C7D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81" name="Picture 20">
          <a:extLst>
            <a:ext uri="{FF2B5EF4-FFF2-40B4-BE49-F238E27FC236}">
              <a16:creationId xmlns:a16="http://schemas.microsoft.com/office/drawing/2014/main" id="{25FE97A7-0D39-40DF-8564-25712062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82" name="Picture 20">
          <a:extLst>
            <a:ext uri="{FF2B5EF4-FFF2-40B4-BE49-F238E27FC236}">
              <a16:creationId xmlns:a16="http://schemas.microsoft.com/office/drawing/2014/main" id="{1767E4DF-E4AA-4423-99AB-34425CE6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83" name="Picture 20">
          <a:extLst>
            <a:ext uri="{FF2B5EF4-FFF2-40B4-BE49-F238E27FC236}">
              <a16:creationId xmlns:a16="http://schemas.microsoft.com/office/drawing/2014/main" id="{615F4EBF-3354-4166-A0EA-F06E25D8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84" name="Picture 20">
          <a:extLst>
            <a:ext uri="{FF2B5EF4-FFF2-40B4-BE49-F238E27FC236}">
              <a16:creationId xmlns:a16="http://schemas.microsoft.com/office/drawing/2014/main" id="{D2E157F2-5B70-4BB8-B05F-DD908D58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85" name="Picture 20">
          <a:extLst>
            <a:ext uri="{FF2B5EF4-FFF2-40B4-BE49-F238E27FC236}">
              <a16:creationId xmlns:a16="http://schemas.microsoft.com/office/drawing/2014/main" id="{61C98A19-9A52-48F0-96E3-83AFC6E4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086" name="Picture 20">
          <a:extLst>
            <a:ext uri="{FF2B5EF4-FFF2-40B4-BE49-F238E27FC236}">
              <a16:creationId xmlns:a16="http://schemas.microsoft.com/office/drawing/2014/main" id="{8A269144-0996-4BB3-B7FB-4A8D16EF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87" name="Picture 20">
          <a:extLst>
            <a:ext uri="{FF2B5EF4-FFF2-40B4-BE49-F238E27FC236}">
              <a16:creationId xmlns:a16="http://schemas.microsoft.com/office/drawing/2014/main" id="{8CC2027C-F165-43F1-A589-6863F91F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88" name="Picture 20">
          <a:extLst>
            <a:ext uri="{FF2B5EF4-FFF2-40B4-BE49-F238E27FC236}">
              <a16:creationId xmlns:a16="http://schemas.microsoft.com/office/drawing/2014/main" id="{C93C6FA8-2B4E-4036-A341-CA48BF5C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89" name="Picture 20">
          <a:extLst>
            <a:ext uri="{FF2B5EF4-FFF2-40B4-BE49-F238E27FC236}">
              <a16:creationId xmlns:a16="http://schemas.microsoft.com/office/drawing/2014/main" id="{62AEFFD5-7906-4780-8A59-1BBB6110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0" name="Picture 20">
          <a:extLst>
            <a:ext uri="{FF2B5EF4-FFF2-40B4-BE49-F238E27FC236}">
              <a16:creationId xmlns:a16="http://schemas.microsoft.com/office/drawing/2014/main" id="{D0B823EA-9453-44ED-A829-2461646C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1" name="Picture 20">
          <a:extLst>
            <a:ext uri="{FF2B5EF4-FFF2-40B4-BE49-F238E27FC236}">
              <a16:creationId xmlns:a16="http://schemas.microsoft.com/office/drawing/2014/main" id="{99311FCB-AD7C-484E-B5DE-C1482A33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2" name="Picture 20">
          <a:extLst>
            <a:ext uri="{FF2B5EF4-FFF2-40B4-BE49-F238E27FC236}">
              <a16:creationId xmlns:a16="http://schemas.microsoft.com/office/drawing/2014/main" id="{C41BAED3-7FF2-47A5-96E0-4027310D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3" name="Picture 20">
          <a:extLst>
            <a:ext uri="{FF2B5EF4-FFF2-40B4-BE49-F238E27FC236}">
              <a16:creationId xmlns:a16="http://schemas.microsoft.com/office/drawing/2014/main" id="{F32D4D9D-E3F5-470C-AD76-BA63659A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4" name="Picture 20">
          <a:extLst>
            <a:ext uri="{FF2B5EF4-FFF2-40B4-BE49-F238E27FC236}">
              <a16:creationId xmlns:a16="http://schemas.microsoft.com/office/drawing/2014/main" id="{53D3887E-B423-4AE6-9FAE-313D436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5" name="Picture 20">
          <a:extLst>
            <a:ext uri="{FF2B5EF4-FFF2-40B4-BE49-F238E27FC236}">
              <a16:creationId xmlns:a16="http://schemas.microsoft.com/office/drawing/2014/main" id="{DF4EFB40-4221-48FD-8857-4D56905B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6" name="Picture 20">
          <a:extLst>
            <a:ext uri="{FF2B5EF4-FFF2-40B4-BE49-F238E27FC236}">
              <a16:creationId xmlns:a16="http://schemas.microsoft.com/office/drawing/2014/main" id="{B8FE9C56-EE5D-4CD6-A886-D111A867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7" name="Picture 20">
          <a:extLst>
            <a:ext uri="{FF2B5EF4-FFF2-40B4-BE49-F238E27FC236}">
              <a16:creationId xmlns:a16="http://schemas.microsoft.com/office/drawing/2014/main" id="{0FABB5CD-C48E-4F4D-AB78-0F4F01D3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8" name="Picture 20">
          <a:extLst>
            <a:ext uri="{FF2B5EF4-FFF2-40B4-BE49-F238E27FC236}">
              <a16:creationId xmlns:a16="http://schemas.microsoft.com/office/drawing/2014/main" id="{FC2145D8-1839-4AD5-B46A-197E122D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099" name="Picture 20">
          <a:extLst>
            <a:ext uri="{FF2B5EF4-FFF2-40B4-BE49-F238E27FC236}">
              <a16:creationId xmlns:a16="http://schemas.microsoft.com/office/drawing/2014/main" id="{97BA1294-45F1-4BC1-8660-3A7D5833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0" name="Picture 20">
          <a:extLst>
            <a:ext uri="{FF2B5EF4-FFF2-40B4-BE49-F238E27FC236}">
              <a16:creationId xmlns:a16="http://schemas.microsoft.com/office/drawing/2014/main" id="{CFCE3AF3-C988-4F23-8D82-8F81832A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1" name="Picture 20">
          <a:extLst>
            <a:ext uri="{FF2B5EF4-FFF2-40B4-BE49-F238E27FC236}">
              <a16:creationId xmlns:a16="http://schemas.microsoft.com/office/drawing/2014/main" id="{3E771188-AC94-490A-971C-B5EAC34E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2" name="Picture 20">
          <a:extLst>
            <a:ext uri="{FF2B5EF4-FFF2-40B4-BE49-F238E27FC236}">
              <a16:creationId xmlns:a16="http://schemas.microsoft.com/office/drawing/2014/main" id="{7B997C1C-7B08-4298-8E8E-FAD45792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3" name="Picture 20">
          <a:extLst>
            <a:ext uri="{FF2B5EF4-FFF2-40B4-BE49-F238E27FC236}">
              <a16:creationId xmlns:a16="http://schemas.microsoft.com/office/drawing/2014/main" id="{AADF91D8-A776-4B7E-BA6F-A5E02CC9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4" name="Picture 20">
          <a:extLst>
            <a:ext uri="{FF2B5EF4-FFF2-40B4-BE49-F238E27FC236}">
              <a16:creationId xmlns:a16="http://schemas.microsoft.com/office/drawing/2014/main" id="{6F6035F7-81A2-47A4-BE52-BE39A4E0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5" name="Picture 20">
          <a:extLst>
            <a:ext uri="{FF2B5EF4-FFF2-40B4-BE49-F238E27FC236}">
              <a16:creationId xmlns:a16="http://schemas.microsoft.com/office/drawing/2014/main" id="{10AF3D2F-CFCF-4ED4-8BFA-1CB1A96D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6" name="Picture 20">
          <a:extLst>
            <a:ext uri="{FF2B5EF4-FFF2-40B4-BE49-F238E27FC236}">
              <a16:creationId xmlns:a16="http://schemas.microsoft.com/office/drawing/2014/main" id="{BCC220A0-0E20-4716-B5A4-80F16CAE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7" name="Picture 20">
          <a:extLst>
            <a:ext uri="{FF2B5EF4-FFF2-40B4-BE49-F238E27FC236}">
              <a16:creationId xmlns:a16="http://schemas.microsoft.com/office/drawing/2014/main" id="{D1D7E66A-D4F2-45A9-B41B-183607A3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08" name="Picture 20">
          <a:extLst>
            <a:ext uri="{FF2B5EF4-FFF2-40B4-BE49-F238E27FC236}">
              <a16:creationId xmlns:a16="http://schemas.microsoft.com/office/drawing/2014/main" id="{8646FDEB-1F39-4679-893D-3B929281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09" name="Picture 20">
          <a:extLst>
            <a:ext uri="{FF2B5EF4-FFF2-40B4-BE49-F238E27FC236}">
              <a16:creationId xmlns:a16="http://schemas.microsoft.com/office/drawing/2014/main" id="{93753E27-5D3F-4AB0-975F-F6CC5541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0" name="Picture 20">
          <a:extLst>
            <a:ext uri="{FF2B5EF4-FFF2-40B4-BE49-F238E27FC236}">
              <a16:creationId xmlns:a16="http://schemas.microsoft.com/office/drawing/2014/main" id="{74C4F2E6-0B80-4D8D-86E9-DBD46400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1" name="Picture 20">
          <a:extLst>
            <a:ext uri="{FF2B5EF4-FFF2-40B4-BE49-F238E27FC236}">
              <a16:creationId xmlns:a16="http://schemas.microsoft.com/office/drawing/2014/main" id="{10F0ECB5-7EF6-40BB-B888-CD13F9D7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2" name="Picture 20">
          <a:extLst>
            <a:ext uri="{FF2B5EF4-FFF2-40B4-BE49-F238E27FC236}">
              <a16:creationId xmlns:a16="http://schemas.microsoft.com/office/drawing/2014/main" id="{20B3B433-604A-4A22-8D09-8CACF24D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3" name="Picture 20">
          <a:extLst>
            <a:ext uri="{FF2B5EF4-FFF2-40B4-BE49-F238E27FC236}">
              <a16:creationId xmlns:a16="http://schemas.microsoft.com/office/drawing/2014/main" id="{3508780D-7C1F-4356-8EFA-63C70444B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4" name="Picture 20">
          <a:extLst>
            <a:ext uri="{FF2B5EF4-FFF2-40B4-BE49-F238E27FC236}">
              <a16:creationId xmlns:a16="http://schemas.microsoft.com/office/drawing/2014/main" id="{79D6F28F-AEA1-4955-84EA-4CFE72CA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5" name="Picture 20">
          <a:extLst>
            <a:ext uri="{FF2B5EF4-FFF2-40B4-BE49-F238E27FC236}">
              <a16:creationId xmlns:a16="http://schemas.microsoft.com/office/drawing/2014/main" id="{C964C4BA-E5A7-4127-836E-5250D98F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6" name="Picture 20">
          <a:extLst>
            <a:ext uri="{FF2B5EF4-FFF2-40B4-BE49-F238E27FC236}">
              <a16:creationId xmlns:a16="http://schemas.microsoft.com/office/drawing/2014/main" id="{C7678D9E-2073-4C87-8FB8-8426990A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7" name="Picture 20">
          <a:extLst>
            <a:ext uri="{FF2B5EF4-FFF2-40B4-BE49-F238E27FC236}">
              <a16:creationId xmlns:a16="http://schemas.microsoft.com/office/drawing/2014/main" id="{4B407189-8012-46A0-9221-B19A2F09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8" name="Picture 20">
          <a:extLst>
            <a:ext uri="{FF2B5EF4-FFF2-40B4-BE49-F238E27FC236}">
              <a16:creationId xmlns:a16="http://schemas.microsoft.com/office/drawing/2014/main" id="{7B1706FC-833F-41B6-90F3-52C1CF13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19" name="Picture 20">
          <a:extLst>
            <a:ext uri="{FF2B5EF4-FFF2-40B4-BE49-F238E27FC236}">
              <a16:creationId xmlns:a16="http://schemas.microsoft.com/office/drawing/2014/main" id="{846D8BBE-3A1C-45F2-A4B2-F12D5939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0" name="Picture 20">
          <a:extLst>
            <a:ext uri="{FF2B5EF4-FFF2-40B4-BE49-F238E27FC236}">
              <a16:creationId xmlns:a16="http://schemas.microsoft.com/office/drawing/2014/main" id="{9BE51F2A-4065-4A3A-AEBA-CD3194AF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1" name="Picture 20">
          <a:extLst>
            <a:ext uri="{FF2B5EF4-FFF2-40B4-BE49-F238E27FC236}">
              <a16:creationId xmlns:a16="http://schemas.microsoft.com/office/drawing/2014/main" id="{7C6DEAAF-A74A-4946-815B-969BAFF7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2" name="Picture 20">
          <a:extLst>
            <a:ext uri="{FF2B5EF4-FFF2-40B4-BE49-F238E27FC236}">
              <a16:creationId xmlns:a16="http://schemas.microsoft.com/office/drawing/2014/main" id="{940F2FFE-CA37-40CF-9C96-93F9D921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3" name="Picture 20">
          <a:extLst>
            <a:ext uri="{FF2B5EF4-FFF2-40B4-BE49-F238E27FC236}">
              <a16:creationId xmlns:a16="http://schemas.microsoft.com/office/drawing/2014/main" id="{CA1C10C3-1B77-4BAD-AA3F-6971EE84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4" name="Picture 20">
          <a:extLst>
            <a:ext uri="{FF2B5EF4-FFF2-40B4-BE49-F238E27FC236}">
              <a16:creationId xmlns:a16="http://schemas.microsoft.com/office/drawing/2014/main" id="{797E912A-9EDD-478C-940E-1CDF30E1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5" name="Picture 20">
          <a:extLst>
            <a:ext uri="{FF2B5EF4-FFF2-40B4-BE49-F238E27FC236}">
              <a16:creationId xmlns:a16="http://schemas.microsoft.com/office/drawing/2014/main" id="{6A2A8E28-F956-472E-A39A-23133640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6" name="Picture 20">
          <a:extLst>
            <a:ext uri="{FF2B5EF4-FFF2-40B4-BE49-F238E27FC236}">
              <a16:creationId xmlns:a16="http://schemas.microsoft.com/office/drawing/2014/main" id="{44C7C241-2866-491B-A3DA-081DE63A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7" name="Picture 20">
          <a:extLst>
            <a:ext uri="{FF2B5EF4-FFF2-40B4-BE49-F238E27FC236}">
              <a16:creationId xmlns:a16="http://schemas.microsoft.com/office/drawing/2014/main" id="{70FE63E6-4A86-43B3-9250-142EDE74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8" name="Picture 20">
          <a:extLst>
            <a:ext uri="{FF2B5EF4-FFF2-40B4-BE49-F238E27FC236}">
              <a16:creationId xmlns:a16="http://schemas.microsoft.com/office/drawing/2014/main" id="{FB8435FB-D0CB-4BFF-AA12-5FBEBD7C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29" name="Picture 20">
          <a:extLst>
            <a:ext uri="{FF2B5EF4-FFF2-40B4-BE49-F238E27FC236}">
              <a16:creationId xmlns:a16="http://schemas.microsoft.com/office/drawing/2014/main" id="{93237F67-EECC-420D-8AA0-36A6FFB9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30" name="Picture 20">
          <a:extLst>
            <a:ext uri="{FF2B5EF4-FFF2-40B4-BE49-F238E27FC236}">
              <a16:creationId xmlns:a16="http://schemas.microsoft.com/office/drawing/2014/main" id="{5DA33F21-E199-46AE-B270-0FE551EB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31" name="Picture 20">
          <a:extLst>
            <a:ext uri="{FF2B5EF4-FFF2-40B4-BE49-F238E27FC236}">
              <a16:creationId xmlns:a16="http://schemas.microsoft.com/office/drawing/2014/main" id="{CA9371D4-73D8-4663-996D-C195E609C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79375"/>
    <xdr:pic>
      <xdr:nvPicPr>
        <xdr:cNvPr id="2132" name="Picture 20">
          <a:extLst>
            <a:ext uri="{FF2B5EF4-FFF2-40B4-BE49-F238E27FC236}">
              <a16:creationId xmlns:a16="http://schemas.microsoft.com/office/drawing/2014/main" id="{C6C01695-21E4-48D4-B8C3-7D5EBB47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33" name="Picture 20">
          <a:extLst>
            <a:ext uri="{FF2B5EF4-FFF2-40B4-BE49-F238E27FC236}">
              <a16:creationId xmlns:a16="http://schemas.microsoft.com/office/drawing/2014/main" id="{17FD7C1D-E3CE-4274-B262-7A0A86B5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34" name="Picture 20">
          <a:extLst>
            <a:ext uri="{FF2B5EF4-FFF2-40B4-BE49-F238E27FC236}">
              <a16:creationId xmlns:a16="http://schemas.microsoft.com/office/drawing/2014/main" id="{3DAFE7C6-AB0F-414C-9239-2832ED07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276</xdr:row>
      <xdr:rowOff>0</xdr:rowOff>
    </xdr:from>
    <xdr:ext cx="9525" cy="82873"/>
    <xdr:pic>
      <xdr:nvPicPr>
        <xdr:cNvPr id="2135" name="Picture 20">
          <a:extLst>
            <a:ext uri="{FF2B5EF4-FFF2-40B4-BE49-F238E27FC236}">
              <a16:creationId xmlns:a16="http://schemas.microsoft.com/office/drawing/2014/main" id="{FCAA5C29-4C21-4FE3-9D29-93B9A18A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36" name="Picture 20">
          <a:extLst>
            <a:ext uri="{FF2B5EF4-FFF2-40B4-BE49-F238E27FC236}">
              <a16:creationId xmlns:a16="http://schemas.microsoft.com/office/drawing/2014/main" id="{79F65123-CEA6-476B-87E4-386093AA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37" name="Picture 20">
          <a:extLst>
            <a:ext uri="{FF2B5EF4-FFF2-40B4-BE49-F238E27FC236}">
              <a16:creationId xmlns:a16="http://schemas.microsoft.com/office/drawing/2014/main" id="{9B874E9D-1111-412E-9B91-C0CE0ABA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38" name="Picture 20">
          <a:extLst>
            <a:ext uri="{FF2B5EF4-FFF2-40B4-BE49-F238E27FC236}">
              <a16:creationId xmlns:a16="http://schemas.microsoft.com/office/drawing/2014/main" id="{A000AF3C-08B2-4331-9C1A-016DF87B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39" name="Picture 20">
          <a:extLst>
            <a:ext uri="{FF2B5EF4-FFF2-40B4-BE49-F238E27FC236}">
              <a16:creationId xmlns:a16="http://schemas.microsoft.com/office/drawing/2014/main" id="{3F24A5C9-6805-4579-8112-01CD8A1C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0" name="Picture 20">
          <a:extLst>
            <a:ext uri="{FF2B5EF4-FFF2-40B4-BE49-F238E27FC236}">
              <a16:creationId xmlns:a16="http://schemas.microsoft.com/office/drawing/2014/main" id="{84AF71B4-B9E4-4F6F-ACF6-9FCA5E43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1" name="Picture 20">
          <a:extLst>
            <a:ext uri="{FF2B5EF4-FFF2-40B4-BE49-F238E27FC236}">
              <a16:creationId xmlns:a16="http://schemas.microsoft.com/office/drawing/2014/main" id="{50E82433-CE2A-446F-9286-C8572706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2" name="Picture 20">
          <a:extLst>
            <a:ext uri="{FF2B5EF4-FFF2-40B4-BE49-F238E27FC236}">
              <a16:creationId xmlns:a16="http://schemas.microsoft.com/office/drawing/2014/main" id="{E22105B8-6419-493D-A8CB-58826F36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3" name="Picture 20">
          <a:extLst>
            <a:ext uri="{FF2B5EF4-FFF2-40B4-BE49-F238E27FC236}">
              <a16:creationId xmlns:a16="http://schemas.microsoft.com/office/drawing/2014/main" id="{066BEEEE-159B-4661-9731-62B7DE02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4" name="Picture 20">
          <a:extLst>
            <a:ext uri="{FF2B5EF4-FFF2-40B4-BE49-F238E27FC236}">
              <a16:creationId xmlns:a16="http://schemas.microsoft.com/office/drawing/2014/main" id="{05A5309F-2824-485A-A15E-471CB512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5" name="Picture 20">
          <a:extLst>
            <a:ext uri="{FF2B5EF4-FFF2-40B4-BE49-F238E27FC236}">
              <a16:creationId xmlns:a16="http://schemas.microsoft.com/office/drawing/2014/main" id="{3771B198-7FDF-4A75-A3E0-08C6953F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6" name="Picture 20">
          <a:extLst>
            <a:ext uri="{FF2B5EF4-FFF2-40B4-BE49-F238E27FC236}">
              <a16:creationId xmlns:a16="http://schemas.microsoft.com/office/drawing/2014/main" id="{16E7D39F-1F7C-4EC5-9D12-AE052847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7" name="Picture 20">
          <a:extLst>
            <a:ext uri="{FF2B5EF4-FFF2-40B4-BE49-F238E27FC236}">
              <a16:creationId xmlns:a16="http://schemas.microsoft.com/office/drawing/2014/main" id="{0AB8FAFC-BAD4-4B35-8128-F5034026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8" name="Picture 20">
          <a:extLst>
            <a:ext uri="{FF2B5EF4-FFF2-40B4-BE49-F238E27FC236}">
              <a16:creationId xmlns:a16="http://schemas.microsoft.com/office/drawing/2014/main" id="{C1097263-9751-4757-854A-1B06C32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49" name="Picture 20">
          <a:extLst>
            <a:ext uri="{FF2B5EF4-FFF2-40B4-BE49-F238E27FC236}">
              <a16:creationId xmlns:a16="http://schemas.microsoft.com/office/drawing/2014/main" id="{8562A052-3DD1-4559-B0CB-C5EE0DF2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50" name="Picture 20">
          <a:extLst>
            <a:ext uri="{FF2B5EF4-FFF2-40B4-BE49-F238E27FC236}">
              <a16:creationId xmlns:a16="http://schemas.microsoft.com/office/drawing/2014/main" id="{AF8EB928-A658-4750-87AB-A2BD58C8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51" name="Picture 20">
          <a:extLst>
            <a:ext uri="{FF2B5EF4-FFF2-40B4-BE49-F238E27FC236}">
              <a16:creationId xmlns:a16="http://schemas.microsoft.com/office/drawing/2014/main" id="{CE765AF2-A0AE-458B-81DC-0BF0DB90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52" name="Picture 20">
          <a:extLst>
            <a:ext uri="{FF2B5EF4-FFF2-40B4-BE49-F238E27FC236}">
              <a16:creationId xmlns:a16="http://schemas.microsoft.com/office/drawing/2014/main" id="{29C6569A-10BE-40A7-90DE-7F9CCBA1E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53" name="Picture 20">
          <a:extLst>
            <a:ext uri="{FF2B5EF4-FFF2-40B4-BE49-F238E27FC236}">
              <a16:creationId xmlns:a16="http://schemas.microsoft.com/office/drawing/2014/main" id="{426610D3-392A-4B41-97B2-437DD879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54" name="Picture 20">
          <a:extLst>
            <a:ext uri="{FF2B5EF4-FFF2-40B4-BE49-F238E27FC236}">
              <a16:creationId xmlns:a16="http://schemas.microsoft.com/office/drawing/2014/main" id="{3A1A24F3-21F2-426A-8917-D7074D40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55" name="Picture 20">
          <a:extLst>
            <a:ext uri="{FF2B5EF4-FFF2-40B4-BE49-F238E27FC236}">
              <a16:creationId xmlns:a16="http://schemas.microsoft.com/office/drawing/2014/main" id="{924999C5-8656-4758-945C-EA30A385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56" name="Picture 20">
          <a:extLst>
            <a:ext uri="{FF2B5EF4-FFF2-40B4-BE49-F238E27FC236}">
              <a16:creationId xmlns:a16="http://schemas.microsoft.com/office/drawing/2014/main" id="{A83BB352-671D-4E6F-8F0E-6BDC622F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57" name="Picture 20">
          <a:extLst>
            <a:ext uri="{FF2B5EF4-FFF2-40B4-BE49-F238E27FC236}">
              <a16:creationId xmlns:a16="http://schemas.microsoft.com/office/drawing/2014/main" id="{1649299E-CC1D-44CA-A370-063939EF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58" name="Picture 20">
          <a:extLst>
            <a:ext uri="{FF2B5EF4-FFF2-40B4-BE49-F238E27FC236}">
              <a16:creationId xmlns:a16="http://schemas.microsoft.com/office/drawing/2014/main" id="{EEA6843E-A5B2-46BA-8978-A617ECDF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59" name="Picture 20">
          <a:extLst>
            <a:ext uri="{FF2B5EF4-FFF2-40B4-BE49-F238E27FC236}">
              <a16:creationId xmlns:a16="http://schemas.microsoft.com/office/drawing/2014/main" id="{F684769E-4FE3-4A8C-9451-4B28EE1C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0" name="Picture 20">
          <a:extLst>
            <a:ext uri="{FF2B5EF4-FFF2-40B4-BE49-F238E27FC236}">
              <a16:creationId xmlns:a16="http://schemas.microsoft.com/office/drawing/2014/main" id="{D91212B2-DA84-4946-8FC5-DB3578A4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1" name="Picture 20">
          <a:extLst>
            <a:ext uri="{FF2B5EF4-FFF2-40B4-BE49-F238E27FC236}">
              <a16:creationId xmlns:a16="http://schemas.microsoft.com/office/drawing/2014/main" id="{D932A507-4044-4A32-BF60-4C0B744D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2" name="Picture 20">
          <a:extLst>
            <a:ext uri="{FF2B5EF4-FFF2-40B4-BE49-F238E27FC236}">
              <a16:creationId xmlns:a16="http://schemas.microsoft.com/office/drawing/2014/main" id="{D5464D6E-5AF9-4A3B-AEAE-1FCF9361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3" name="Picture 20">
          <a:extLst>
            <a:ext uri="{FF2B5EF4-FFF2-40B4-BE49-F238E27FC236}">
              <a16:creationId xmlns:a16="http://schemas.microsoft.com/office/drawing/2014/main" id="{C4EBC2A2-FFDD-4FFC-B30B-60463ECF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4" name="Picture 20">
          <a:extLst>
            <a:ext uri="{FF2B5EF4-FFF2-40B4-BE49-F238E27FC236}">
              <a16:creationId xmlns:a16="http://schemas.microsoft.com/office/drawing/2014/main" id="{9EE79E44-121C-4D88-AA51-5F79A0E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5" name="Picture 20">
          <a:extLst>
            <a:ext uri="{FF2B5EF4-FFF2-40B4-BE49-F238E27FC236}">
              <a16:creationId xmlns:a16="http://schemas.microsoft.com/office/drawing/2014/main" id="{A2E52FC5-7814-4615-B9AC-884E485E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6" name="Picture 20">
          <a:extLst>
            <a:ext uri="{FF2B5EF4-FFF2-40B4-BE49-F238E27FC236}">
              <a16:creationId xmlns:a16="http://schemas.microsoft.com/office/drawing/2014/main" id="{44A3487C-A331-4794-86FB-044A371D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7" name="Picture 20">
          <a:extLst>
            <a:ext uri="{FF2B5EF4-FFF2-40B4-BE49-F238E27FC236}">
              <a16:creationId xmlns:a16="http://schemas.microsoft.com/office/drawing/2014/main" id="{A407D208-C40E-4067-950E-B18EDB06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8" name="Picture 20">
          <a:extLst>
            <a:ext uri="{FF2B5EF4-FFF2-40B4-BE49-F238E27FC236}">
              <a16:creationId xmlns:a16="http://schemas.microsoft.com/office/drawing/2014/main" id="{F6696F0F-6589-4C29-A2E3-62D808F4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69" name="Picture 20">
          <a:extLst>
            <a:ext uri="{FF2B5EF4-FFF2-40B4-BE49-F238E27FC236}">
              <a16:creationId xmlns:a16="http://schemas.microsoft.com/office/drawing/2014/main" id="{9F54D488-5690-4529-9D30-2025D14D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0" name="Picture 20">
          <a:extLst>
            <a:ext uri="{FF2B5EF4-FFF2-40B4-BE49-F238E27FC236}">
              <a16:creationId xmlns:a16="http://schemas.microsoft.com/office/drawing/2014/main" id="{6CE05F60-A62A-4CC3-A710-19679A4E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1" name="Picture 20">
          <a:extLst>
            <a:ext uri="{FF2B5EF4-FFF2-40B4-BE49-F238E27FC236}">
              <a16:creationId xmlns:a16="http://schemas.microsoft.com/office/drawing/2014/main" id="{09489E96-E7BB-4D60-A392-2B4AE97C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2" name="Picture 20">
          <a:extLst>
            <a:ext uri="{FF2B5EF4-FFF2-40B4-BE49-F238E27FC236}">
              <a16:creationId xmlns:a16="http://schemas.microsoft.com/office/drawing/2014/main" id="{5F418840-2635-449A-A9FE-B760C5A5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3" name="Picture 20">
          <a:extLst>
            <a:ext uri="{FF2B5EF4-FFF2-40B4-BE49-F238E27FC236}">
              <a16:creationId xmlns:a16="http://schemas.microsoft.com/office/drawing/2014/main" id="{F616F0F1-1336-4465-B36C-F0006D10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4" name="Picture 20">
          <a:extLst>
            <a:ext uri="{FF2B5EF4-FFF2-40B4-BE49-F238E27FC236}">
              <a16:creationId xmlns:a16="http://schemas.microsoft.com/office/drawing/2014/main" id="{2B9A5D45-CD40-4DC5-8EF7-1E81E78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5" name="Picture 20">
          <a:extLst>
            <a:ext uri="{FF2B5EF4-FFF2-40B4-BE49-F238E27FC236}">
              <a16:creationId xmlns:a16="http://schemas.microsoft.com/office/drawing/2014/main" id="{A72D1BC0-02BD-4AD7-903D-52BC314C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6" name="Picture 20">
          <a:extLst>
            <a:ext uri="{FF2B5EF4-FFF2-40B4-BE49-F238E27FC236}">
              <a16:creationId xmlns:a16="http://schemas.microsoft.com/office/drawing/2014/main" id="{312838CC-55D8-4668-A7C6-8A3E3DC9C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7" name="Picture 20">
          <a:extLst>
            <a:ext uri="{FF2B5EF4-FFF2-40B4-BE49-F238E27FC236}">
              <a16:creationId xmlns:a16="http://schemas.microsoft.com/office/drawing/2014/main" id="{9E4FC182-BF5B-4B5B-A02F-4002B9B8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178" name="Picture 20">
          <a:extLst>
            <a:ext uri="{FF2B5EF4-FFF2-40B4-BE49-F238E27FC236}">
              <a16:creationId xmlns:a16="http://schemas.microsoft.com/office/drawing/2014/main" id="{21E8598A-B7C7-41BA-B591-470B48F31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79" name="Picture 20">
          <a:extLst>
            <a:ext uri="{FF2B5EF4-FFF2-40B4-BE49-F238E27FC236}">
              <a16:creationId xmlns:a16="http://schemas.microsoft.com/office/drawing/2014/main" id="{BF29A48D-6C6A-4A5A-ACE6-89BD6C8E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0" name="Picture 20">
          <a:extLst>
            <a:ext uri="{FF2B5EF4-FFF2-40B4-BE49-F238E27FC236}">
              <a16:creationId xmlns:a16="http://schemas.microsoft.com/office/drawing/2014/main" id="{302B5A41-08C0-4914-8054-B201084D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1" name="Picture 20">
          <a:extLst>
            <a:ext uri="{FF2B5EF4-FFF2-40B4-BE49-F238E27FC236}">
              <a16:creationId xmlns:a16="http://schemas.microsoft.com/office/drawing/2014/main" id="{AED49ED4-613A-41CC-B752-1362F05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2" name="Picture 20">
          <a:extLst>
            <a:ext uri="{FF2B5EF4-FFF2-40B4-BE49-F238E27FC236}">
              <a16:creationId xmlns:a16="http://schemas.microsoft.com/office/drawing/2014/main" id="{8F51CB7B-41A0-4E68-AA0D-9FFC8BFB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3" name="Picture 20">
          <a:extLst>
            <a:ext uri="{FF2B5EF4-FFF2-40B4-BE49-F238E27FC236}">
              <a16:creationId xmlns:a16="http://schemas.microsoft.com/office/drawing/2014/main" id="{605B1F5A-421C-48A6-AAFE-1807B167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4" name="Picture 20">
          <a:extLst>
            <a:ext uri="{FF2B5EF4-FFF2-40B4-BE49-F238E27FC236}">
              <a16:creationId xmlns:a16="http://schemas.microsoft.com/office/drawing/2014/main" id="{8ED7E211-D10A-4A63-B575-36A47AAC4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5" name="Picture 20">
          <a:extLst>
            <a:ext uri="{FF2B5EF4-FFF2-40B4-BE49-F238E27FC236}">
              <a16:creationId xmlns:a16="http://schemas.microsoft.com/office/drawing/2014/main" id="{6A128004-B629-4B27-A6D4-110BA11B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6" name="Picture 20">
          <a:extLst>
            <a:ext uri="{FF2B5EF4-FFF2-40B4-BE49-F238E27FC236}">
              <a16:creationId xmlns:a16="http://schemas.microsoft.com/office/drawing/2014/main" id="{BB5C8A54-F76E-4338-8EF5-E343F9FD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7" name="Picture 20">
          <a:extLst>
            <a:ext uri="{FF2B5EF4-FFF2-40B4-BE49-F238E27FC236}">
              <a16:creationId xmlns:a16="http://schemas.microsoft.com/office/drawing/2014/main" id="{0A4BB192-E4FD-4DE5-A2FC-7EE6ABC5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8" name="Picture 20">
          <a:extLst>
            <a:ext uri="{FF2B5EF4-FFF2-40B4-BE49-F238E27FC236}">
              <a16:creationId xmlns:a16="http://schemas.microsoft.com/office/drawing/2014/main" id="{B5E11EF5-69F5-4D8C-A625-7F372151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89" name="Picture 20">
          <a:extLst>
            <a:ext uri="{FF2B5EF4-FFF2-40B4-BE49-F238E27FC236}">
              <a16:creationId xmlns:a16="http://schemas.microsoft.com/office/drawing/2014/main" id="{37D11F02-7000-44D3-8E71-BB95B3B6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0" name="Picture 20">
          <a:extLst>
            <a:ext uri="{FF2B5EF4-FFF2-40B4-BE49-F238E27FC236}">
              <a16:creationId xmlns:a16="http://schemas.microsoft.com/office/drawing/2014/main" id="{FB9CE04C-CCCE-4361-861C-0DF68632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1" name="Picture 20">
          <a:extLst>
            <a:ext uri="{FF2B5EF4-FFF2-40B4-BE49-F238E27FC236}">
              <a16:creationId xmlns:a16="http://schemas.microsoft.com/office/drawing/2014/main" id="{3B41E74F-1F90-410E-9E21-A95B3E1A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2" name="Picture 20">
          <a:extLst>
            <a:ext uri="{FF2B5EF4-FFF2-40B4-BE49-F238E27FC236}">
              <a16:creationId xmlns:a16="http://schemas.microsoft.com/office/drawing/2014/main" id="{FB3012F4-A5DC-4FA1-AE01-A0AFAAFF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3" name="Picture 20">
          <a:extLst>
            <a:ext uri="{FF2B5EF4-FFF2-40B4-BE49-F238E27FC236}">
              <a16:creationId xmlns:a16="http://schemas.microsoft.com/office/drawing/2014/main" id="{6B32179A-40E3-4826-81AC-7D95FD05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4" name="Picture 20">
          <a:extLst>
            <a:ext uri="{FF2B5EF4-FFF2-40B4-BE49-F238E27FC236}">
              <a16:creationId xmlns:a16="http://schemas.microsoft.com/office/drawing/2014/main" id="{F5EA0C3E-565A-46FD-A291-0042B95C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5" name="Picture 20">
          <a:extLst>
            <a:ext uri="{FF2B5EF4-FFF2-40B4-BE49-F238E27FC236}">
              <a16:creationId xmlns:a16="http://schemas.microsoft.com/office/drawing/2014/main" id="{4645C5B6-3CDC-498B-9DF5-DA8C828E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6" name="Picture 20">
          <a:extLst>
            <a:ext uri="{FF2B5EF4-FFF2-40B4-BE49-F238E27FC236}">
              <a16:creationId xmlns:a16="http://schemas.microsoft.com/office/drawing/2014/main" id="{03442EFC-EA2D-41F6-A138-DFB94D14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7" name="Picture 20">
          <a:extLst>
            <a:ext uri="{FF2B5EF4-FFF2-40B4-BE49-F238E27FC236}">
              <a16:creationId xmlns:a16="http://schemas.microsoft.com/office/drawing/2014/main" id="{2D9D8FDA-4EE9-4F96-A18C-CB73380B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8" name="Picture 20">
          <a:extLst>
            <a:ext uri="{FF2B5EF4-FFF2-40B4-BE49-F238E27FC236}">
              <a16:creationId xmlns:a16="http://schemas.microsoft.com/office/drawing/2014/main" id="{124AAF69-4FD9-4632-B921-D2F3D868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199" name="Picture 20">
          <a:extLst>
            <a:ext uri="{FF2B5EF4-FFF2-40B4-BE49-F238E27FC236}">
              <a16:creationId xmlns:a16="http://schemas.microsoft.com/office/drawing/2014/main" id="{A5816D14-6B3A-437F-82F3-91C3454E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00" name="Picture 20">
          <a:extLst>
            <a:ext uri="{FF2B5EF4-FFF2-40B4-BE49-F238E27FC236}">
              <a16:creationId xmlns:a16="http://schemas.microsoft.com/office/drawing/2014/main" id="{5FA2C48D-03D5-474F-BCEA-8E114E6C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1" name="Picture 20">
          <a:extLst>
            <a:ext uri="{FF2B5EF4-FFF2-40B4-BE49-F238E27FC236}">
              <a16:creationId xmlns:a16="http://schemas.microsoft.com/office/drawing/2014/main" id="{E3E695D3-427A-48C7-B2D7-5924120B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2" name="Picture 20">
          <a:extLst>
            <a:ext uri="{FF2B5EF4-FFF2-40B4-BE49-F238E27FC236}">
              <a16:creationId xmlns:a16="http://schemas.microsoft.com/office/drawing/2014/main" id="{9471EF1F-8C1E-412E-9F3B-1420642D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3" name="Picture 20">
          <a:extLst>
            <a:ext uri="{FF2B5EF4-FFF2-40B4-BE49-F238E27FC236}">
              <a16:creationId xmlns:a16="http://schemas.microsoft.com/office/drawing/2014/main" id="{DC06922D-E202-4FEE-A49F-C94D629E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4" name="Picture 20">
          <a:extLst>
            <a:ext uri="{FF2B5EF4-FFF2-40B4-BE49-F238E27FC236}">
              <a16:creationId xmlns:a16="http://schemas.microsoft.com/office/drawing/2014/main" id="{1EC3A6CD-CDE2-4886-B399-BF19354F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5" name="Picture 20">
          <a:extLst>
            <a:ext uri="{FF2B5EF4-FFF2-40B4-BE49-F238E27FC236}">
              <a16:creationId xmlns:a16="http://schemas.microsoft.com/office/drawing/2014/main" id="{8B68C3C4-D57D-4886-9CFF-7037C8DF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6" name="Picture 20">
          <a:extLst>
            <a:ext uri="{FF2B5EF4-FFF2-40B4-BE49-F238E27FC236}">
              <a16:creationId xmlns:a16="http://schemas.microsoft.com/office/drawing/2014/main" id="{BFB6AF5A-2ED1-4B95-B4AE-48446BAA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7" name="Picture 20">
          <a:extLst>
            <a:ext uri="{FF2B5EF4-FFF2-40B4-BE49-F238E27FC236}">
              <a16:creationId xmlns:a16="http://schemas.microsoft.com/office/drawing/2014/main" id="{05553D89-9AEB-408F-BBCB-1FADD1BB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8" name="Picture 20">
          <a:extLst>
            <a:ext uri="{FF2B5EF4-FFF2-40B4-BE49-F238E27FC236}">
              <a16:creationId xmlns:a16="http://schemas.microsoft.com/office/drawing/2014/main" id="{20EFA87F-D82B-491A-A28C-D4EC684B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09" name="Picture 20">
          <a:extLst>
            <a:ext uri="{FF2B5EF4-FFF2-40B4-BE49-F238E27FC236}">
              <a16:creationId xmlns:a16="http://schemas.microsoft.com/office/drawing/2014/main" id="{BAE83EF0-E558-477D-AD88-C665BBDB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0" name="Picture 20">
          <a:extLst>
            <a:ext uri="{FF2B5EF4-FFF2-40B4-BE49-F238E27FC236}">
              <a16:creationId xmlns:a16="http://schemas.microsoft.com/office/drawing/2014/main" id="{9170163E-59CA-4EFE-BF9D-E7181C45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1" name="Picture 20">
          <a:extLst>
            <a:ext uri="{FF2B5EF4-FFF2-40B4-BE49-F238E27FC236}">
              <a16:creationId xmlns:a16="http://schemas.microsoft.com/office/drawing/2014/main" id="{A1901930-ED5C-497A-9EDF-65840870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2" name="Picture 20">
          <a:extLst>
            <a:ext uri="{FF2B5EF4-FFF2-40B4-BE49-F238E27FC236}">
              <a16:creationId xmlns:a16="http://schemas.microsoft.com/office/drawing/2014/main" id="{34C386CD-E9A2-4FE6-B3B7-6ECDB9340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3" name="Picture 20">
          <a:extLst>
            <a:ext uri="{FF2B5EF4-FFF2-40B4-BE49-F238E27FC236}">
              <a16:creationId xmlns:a16="http://schemas.microsoft.com/office/drawing/2014/main" id="{AFD69C12-CA71-4B00-AB7D-BC7DAA6A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4" name="Picture 20">
          <a:extLst>
            <a:ext uri="{FF2B5EF4-FFF2-40B4-BE49-F238E27FC236}">
              <a16:creationId xmlns:a16="http://schemas.microsoft.com/office/drawing/2014/main" id="{3FA95362-F412-41A0-9004-63980977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5" name="Picture 20">
          <a:extLst>
            <a:ext uri="{FF2B5EF4-FFF2-40B4-BE49-F238E27FC236}">
              <a16:creationId xmlns:a16="http://schemas.microsoft.com/office/drawing/2014/main" id="{A374C6E0-DF98-4AB3-8B9A-908F165B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6" name="Picture 20">
          <a:extLst>
            <a:ext uri="{FF2B5EF4-FFF2-40B4-BE49-F238E27FC236}">
              <a16:creationId xmlns:a16="http://schemas.microsoft.com/office/drawing/2014/main" id="{3B2897A7-17D1-4788-9B44-994EBB63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7" name="Picture 20">
          <a:extLst>
            <a:ext uri="{FF2B5EF4-FFF2-40B4-BE49-F238E27FC236}">
              <a16:creationId xmlns:a16="http://schemas.microsoft.com/office/drawing/2014/main" id="{9E083E96-A99D-467B-AC15-4F7D765E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8" name="Picture 20">
          <a:extLst>
            <a:ext uri="{FF2B5EF4-FFF2-40B4-BE49-F238E27FC236}">
              <a16:creationId xmlns:a16="http://schemas.microsoft.com/office/drawing/2014/main" id="{9C413207-DEE0-4804-BCB4-9A55FE87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19" name="Picture 20">
          <a:extLst>
            <a:ext uri="{FF2B5EF4-FFF2-40B4-BE49-F238E27FC236}">
              <a16:creationId xmlns:a16="http://schemas.microsoft.com/office/drawing/2014/main" id="{C43E70C4-D73F-4D0D-B378-27C82C5B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20" name="Picture 20">
          <a:extLst>
            <a:ext uri="{FF2B5EF4-FFF2-40B4-BE49-F238E27FC236}">
              <a16:creationId xmlns:a16="http://schemas.microsoft.com/office/drawing/2014/main" id="{9C234D1D-09DA-42AE-B47D-110F3A81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21" name="Picture 20">
          <a:extLst>
            <a:ext uri="{FF2B5EF4-FFF2-40B4-BE49-F238E27FC236}">
              <a16:creationId xmlns:a16="http://schemas.microsoft.com/office/drawing/2014/main" id="{77C6A4CD-17AC-47CE-B2BA-BDFBF46F0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22" name="Picture 20">
          <a:extLst>
            <a:ext uri="{FF2B5EF4-FFF2-40B4-BE49-F238E27FC236}">
              <a16:creationId xmlns:a16="http://schemas.microsoft.com/office/drawing/2014/main" id="{094A985A-722C-4149-B56F-997D31A7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23" name="Picture 20">
          <a:extLst>
            <a:ext uri="{FF2B5EF4-FFF2-40B4-BE49-F238E27FC236}">
              <a16:creationId xmlns:a16="http://schemas.microsoft.com/office/drawing/2014/main" id="{D1EA9FD4-535D-43DC-924B-AEB26B19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24" name="Picture 20">
          <a:extLst>
            <a:ext uri="{FF2B5EF4-FFF2-40B4-BE49-F238E27FC236}">
              <a16:creationId xmlns:a16="http://schemas.microsoft.com/office/drawing/2014/main" id="{6D243BA3-EF01-4C0E-8CDB-DCB99799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25" name="Picture 20">
          <a:extLst>
            <a:ext uri="{FF2B5EF4-FFF2-40B4-BE49-F238E27FC236}">
              <a16:creationId xmlns:a16="http://schemas.microsoft.com/office/drawing/2014/main" id="{04B99ABC-E712-4C82-AA0A-B2A0A05C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26" name="Picture 20">
          <a:extLst>
            <a:ext uri="{FF2B5EF4-FFF2-40B4-BE49-F238E27FC236}">
              <a16:creationId xmlns:a16="http://schemas.microsoft.com/office/drawing/2014/main" id="{676240C7-3ECE-4FB6-A129-871CC9E4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27" name="Picture 20">
          <a:extLst>
            <a:ext uri="{FF2B5EF4-FFF2-40B4-BE49-F238E27FC236}">
              <a16:creationId xmlns:a16="http://schemas.microsoft.com/office/drawing/2014/main" id="{45CC9EDF-4637-4C31-AFE3-F5163F42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28" name="Picture 20">
          <a:extLst>
            <a:ext uri="{FF2B5EF4-FFF2-40B4-BE49-F238E27FC236}">
              <a16:creationId xmlns:a16="http://schemas.microsoft.com/office/drawing/2014/main" id="{5D2BA4E2-98B4-458D-AF6F-8184783E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29" name="Picture 20">
          <a:extLst>
            <a:ext uri="{FF2B5EF4-FFF2-40B4-BE49-F238E27FC236}">
              <a16:creationId xmlns:a16="http://schemas.microsoft.com/office/drawing/2014/main" id="{2E8EE54E-B7EB-4F73-81B5-ED71D8E2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0" name="Picture 20">
          <a:extLst>
            <a:ext uri="{FF2B5EF4-FFF2-40B4-BE49-F238E27FC236}">
              <a16:creationId xmlns:a16="http://schemas.microsoft.com/office/drawing/2014/main" id="{D40EF66C-D23A-4313-99D9-8C1C9683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1" name="Picture 20">
          <a:extLst>
            <a:ext uri="{FF2B5EF4-FFF2-40B4-BE49-F238E27FC236}">
              <a16:creationId xmlns:a16="http://schemas.microsoft.com/office/drawing/2014/main" id="{346AB5A4-AA7A-42D3-94DC-802E4A70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2" name="Picture 20">
          <a:extLst>
            <a:ext uri="{FF2B5EF4-FFF2-40B4-BE49-F238E27FC236}">
              <a16:creationId xmlns:a16="http://schemas.microsoft.com/office/drawing/2014/main" id="{C2EF64EC-B08E-4AD3-901C-C44C50F7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3" name="Picture 20">
          <a:extLst>
            <a:ext uri="{FF2B5EF4-FFF2-40B4-BE49-F238E27FC236}">
              <a16:creationId xmlns:a16="http://schemas.microsoft.com/office/drawing/2014/main" id="{1BFDA994-D71F-4E18-BC75-3AB4DB0F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4" name="Picture 20">
          <a:extLst>
            <a:ext uri="{FF2B5EF4-FFF2-40B4-BE49-F238E27FC236}">
              <a16:creationId xmlns:a16="http://schemas.microsoft.com/office/drawing/2014/main" id="{AD8AEEFB-0C53-4D61-BD85-07EF7362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5" name="Picture 20">
          <a:extLst>
            <a:ext uri="{FF2B5EF4-FFF2-40B4-BE49-F238E27FC236}">
              <a16:creationId xmlns:a16="http://schemas.microsoft.com/office/drawing/2014/main" id="{5E1B4B10-D23E-4927-B3CA-81075E9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6" name="Picture 20">
          <a:extLst>
            <a:ext uri="{FF2B5EF4-FFF2-40B4-BE49-F238E27FC236}">
              <a16:creationId xmlns:a16="http://schemas.microsoft.com/office/drawing/2014/main" id="{FA5E8DA6-7E95-4CDB-B8B7-D72B2C1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7" name="Picture 20">
          <a:extLst>
            <a:ext uri="{FF2B5EF4-FFF2-40B4-BE49-F238E27FC236}">
              <a16:creationId xmlns:a16="http://schemas.microsoft.com/office/drawing/2014/main" id="{3D821A30-605A-45C4-8967-840FA152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8" name="Picture 20">
          <a:extLst>
            <a:ext uri="{FF2B5EF4-FFF2-40B4-BE49-F238E27FC236}">
              <a16:creationId xmlns:a16="http://schemas.microsoft.com/office/drawing/2014/main" id="{69EC6CB7-226F-48FC-B5F0-97B8ACBB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39" name="Picture 20">
          <a:extLst>
            <a:ext uri="{FF2B5EF4-FFF2-40B4-BE49-F238E27FC236}">
              <a16:creationId xmlns:a16="http://schemas.microsoft.com/office/drawing/2014/main" id="{7AE108E2-435E-4224-9273-21F4EC2A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40" name="Picture 20">
          <a:extLst>
            <a:ext uri="{FF2B5EF4-FFF2-40B4-BE49-F238E27FC236}">
              <a16:creationId xmlns:a16="http://schemas.microsoft.com/office/drawing/2014/main" id="{E690C5DE-589D-40F3-A0C4-4C68CC1D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41" name="Picture 20">
          <a:extLst>
            <a:ext uri="{FF2B5EF4-FFF2-40B4-BE49-F238E27FC236}">
              <a16:creationId xmlns:a16="http://schemas.microsoft.com/office/drawing/2014/main" id="{7DC90004-1436-4E1E-A8F6-CF4E4112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42" name="Picture 20">
          <a:extLst>
            <a:ext uri="{FF2B5EF4-FFF2-40B4-BE49-F238E27FC236}">
              <a16:creationId xmlns:a16="http://schemas.microsoft.com/office/drawing/2014/main" id="{EFF4C796-33F6-421C-AE99-92184FC6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43" name="Picture 20">
          <a:extLst>
            <a:ext uri="{FF2B5EF4-FFF2-40B4-BE49-F238E27FC236}">
              <a16:creationId xmlns:a16="http://schemas.microsoft.com/office/drawing/2014/main" id="{2F6B4509-23E9-4AF9-A7C1-3BF5D1F5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44" name="Picture 20">
          <a:extLst>
            <a:ext uri="{FF2B5EF4-FFF2-40B4-BE49-F238E27FC236}">
              <a16:creationId xmlns:a16="http://schemas.microsoft.com/office/drawing/2014/main" id="{1BF70FDC-FAE5-47C9-AA94-1BAA8D6A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45" name="Picture 20">
          <a:extLst>
            <a:ext uri="{FF2B5EF4-FFF2-40B4-BE49-F238E27FC236}">
              <a16:creationId xmlns:a16="http://schemas.microsoft.com/office/drawing/2014/main" id="{AC8530EB-8143-4AC1-B491-6580C7AA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46" name="Picture 20">
          <a:extLst>
            <a:ext uri="{FF2B5EF4-FFF2-40B4-BE49-F238E27FC236}">
              <a16:creationId xmlns:a16="http://schemas.microsoft.com/office/drawing/2014/main" id="{06A45A17-A7E7-48C3-AF7A-7BCC83DB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47" name="Picture 20">
          <a:extLst>
            <a:ext uri="{FF2B5EF4-FFF2-40B4-BE49-F238E27FC236}">
              <a16:creationId xmlns:a16="http://schemas.microsoft.com/office/drawing/2014/main" id="{0EE2C5BC-3583-4941-9E1D-83B78D7F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48" name="Picture 20">
          <a:extLst>
            <a:ext uri="{FF2B5EF4-FFF2-40B4-BE49-F238E27FC236}">
              <a16:creationId xmlns:a16="http://schemas.microsoft.com/office/drawing/2014/main" id="{5B9D196D-E78C-4CAA-8FE4-2637026B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49" name="Picture 20">
          <a:extLst>
            <a:ext uri="{FF2B5EF4-FFF2-40B4-BE49-F238E27FC236}">
              <a16:creationId xmlns:a16="http://schemas.microsoft.com/office/drawing/2014/main" id="{2BF7BF84-48AB-441F-B6A8-6803EF2D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0" name="Picture 20">
          <a:extLst>
            <a:ext uri="{FF2B5EF4-FFF2-40B4-BE49-F238E27FC236}">
              <a16:creationId xmlns:a16="http://schemas.microsoft.com/office/drawing/2014/main" id="{255FC05D-FFEC-4212-9D56-1D5FA6B7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1" name="Picture 20">
          <a:extLst>
            <a:ext uri="{FF2B5EF4-FFF2-40B4-BE49-F238E27FC236}">
              <a16:creationId xmlns:a16="http://schemas.microsoft.com/office/drawing/2014/main" id="{8E6ABE21-BAE2-4E6E-8CFC-E0C5FEC7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2" name="Picture 20">
          <a:extLst>
            <a:ext uri="{FF2B5EF4-FFF2-40B4-BE49-F238E27FC236}">
              <a16:creationId xmlns:a16="http://schemas.microsoft.com/office/drawing/2014/main" id="{A0907189-3F76-46DB-B9B3-19AA22AB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3" name="Picture 20">
          <a:extLst>
            <a:ext uri="{FF2B5EF4-FFF2-40B4-BE49-F238E27FC236}">
              <a16:creationId xmlns:a16="http://schemas.microsoft.com/office/drawing/2014/main" id="{D2D628D9-576B-43BC-92D1-CE11E05E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4" name="Picture 20">
          <a:extLst>
            <a:ext uri="{FF2B5EF4-FFF2-40B4-BE49-F238E27FC236}">
              <a16:creationId xmlns:a16="http://schemas.microsoft.com/office/drawing/2014/main" id="{E328A626-7906-412A-A82A-150E2272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5" name="Picture 20">
          <a:extLst>
            <a:ext uri="{FF2B5EF4-FFF2-40B4-BE49-F238E27FC236}">
              <a16:creationId xmlns:a16="http://schemas.microsoft.com/office/drawing/2014/main" id="{5D216103-E782-456D-B06D-25175D64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6" name="Picture 20">
          <a:extLst>
            <a:ext uri="{FF2B5EF4-FFF2-40B4-BE49-F238E27FC236}">
              <a16:creationId xmlns:a16="http://schemas.microsoft.com/office/drawing/2014/main" id="{471B3A69-B22D-4114-83DA-2DA84877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7" name="Picture 20">
          <a:extLst>
            <a:ext uri="{FF2B5EF4-FFF2-40B4-BE49-F238E27FC236}">
              <a16:creationId xmlns:a16="http://schemas.microsoft.com/office/drawing/2014/main" id="{5484CF2C-C4AD-4E7E-AEFA-5AC81437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8" name="Picture 20">
          <a:extLst>
            <a:ext uri="{FF2B5EF4-FFF2-40B4-BE49-F238E27FC236}">
              <a16:creationId xmlns:a16="http://schemas.microsoft.com/office/drawing/2014/main" id="{0B0CA7CC-444C-4369-9575-0FD44280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59" name="Picture 20">
          <a:extLst>
            <a:ext uri="{FF2B5EF4-FFF2-40B4-BE49-F238E27FC236}">
              <a16:creationId xmlns:a16="http://schemas.microsoft.com/office/drawing/2014/main" id="{0D3DBFDE-1E35-4842-BF96-880DCFF3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0" name="Picture 20">
          <a:extLst>
            <a:ext uri="{FF2B5EF4-FFF2-40B4-BE49-F238E27FC236}">
              <a16:creationId xmlns:a16="http://schemas.microsoft.com/office/drawing/2014/main" id="{AFF7ECFC-1A32-455C-942E-9292A727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1" name="Picture 20">
          <a:extLst>
            <a:ext uri="{FF2B5EF4-FFF2-40B4-BE49-F238E27FC236}">
              <a16:creationId xmlns:a16="http://schemas.microsoft.com/office/drawing/2014/main" id="{8563AE78-7087-4069-8F4F-E843C51B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2" name="Picture 20">
          <a:extLst>
            <a:ext uri="{FF2B5EF4-FFF2-40B4-BE49-F238E27FC236}">
              <a16:creationId xmlns:a16="http://schemas.microsoft.com/office/drawing/2014/main" id="{C98754DC-895A-452B-AB29-06540547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3" name="Picture 20">
          <a:extLst>
            <a:ext uri="{FF2B5EF4-FFF2-40B4-BE49-F238E27FC236}">
              <a16:creationId xmlns:a16="http://schemas.microsoft.com/office/drawing/2014/main" id="{DF783B4A-2AE3-4B57-98C7-8AE510DC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4" name="Picture 20">
          <a:extLst>
            <a:ext uri="{FF2B5EF4-FFF2-40B4-BE49-F238E27FC236}">
              <a16:creationId xmlns:a16="http://schemas.microsoft.com/office/drawing/2014/main" id="{74F9AB53-2AFE-4FD6-BB19-56E3F45D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5" name="Picture 20">
          <a:extLst>
            <a:ext uri="{FF2B5EF4-FFF2-40B4-BE49-F238E27FC236}">
              <a16:creationId xmlns:a16="http://schemas.microsoft.com/office/drawing/2014/main" id="{26B1ACF3-B23F-4FEB-84DE-F3C56710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6" name="Picture 20">
          <a:extLst>
            <a:ext uri="{FF2B5EF4-FFF2-40B4-BE49-F238E27FC236}">
              <a16:creationId xmlns:a16="http://schemas.microsoft.com/office/drawing/2014/main" id="{A35555F0-043F-400C-9C07-552626BA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7" name="Picture 20">
          <a:extLst>
            <a:ext uri="{FF2B5EF4-FFF2-40B4-BE49-F238E27FC236}">
              <a16:creationId xmlns:a16="http://schemas.microsoft.com/office/drawing/2014/main" id="{B2BB8B02-B212-4958-AC20-CF8F1203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8" name="Picture 20">
          <a:extLst>
            <a:ext uri="{FF2B5EF4-FFF2-40B4-BE49-F238E27FC236}">
              <a16:creationId xmlns:a16="http://schemas.microsoft.com/office/drawing/2014/main" id="{BFB9A36D-7F44-4A3A-982A-C8D5C0A1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69" name="Picture 20">
          <a:extLst>
            <a:ext uri="{FF2B5EF4-FFF2-40B4-BE49-F238E27FC236}">
              <a16:creationId xmlns:a16="http://schemas.microsoft.com/office/drawing/2014/main" id="{06CCE9AF-D77D-44F4-B356-670AC356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70" name="Picture 20">
          <a:extLst>
            <a:ext uri="{FF2B5EF4-FFF2-40B4-BE49-F238E27FC236}">
              <a16:creationId xmlns:a16="http://schemas.microsoft.com/office/drawing/2014/main" id="{541AE441-67CA-4A8F-91CB-6A7E2AE5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1" name="Picture 20">
          <a:extLst>
            <a:ext uri="{FF2B5EF4-FFF2-40B4-BE49-F238E27FC236}">
              <a16:creationId xmlns:a16="http://schemas.microsoft.com/office/drawing/2014/main" id="{DABA5B28-D879-4C49-9E0A-3F0FFFE7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2" name="Picture 20">
          <a:extLst>
            <a:ext uri="{FF2B5EF4-FFF2-40B4-BE49-F238E27FC236}">
              <a16:creationId xmlns:a16="http://schemas.microsoft.com/office/drawing/2014/main" id="{FDAED1D0-B991-4249-BE13-08C8C936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3" name="Picture 20">
          <a:extLst>
            <a:ext uri="{FF2B5EF4-FFF2-40B4-BE49-F238E27FC236}">
              <a16:creationId xmlns:a16="http://schemas.microsoft.com/office/drawing/2014/main" id="{AB5771E8-FB7E-4FF2-9F00-446EBEC0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4" name="Picture 20">
          <a:extLst>
            <a:ext uri="{FF2B5EF4-FFF2-40B4-BE49-F238E27FC236}">
              <a16:creationId xmlns:a16="http://schemas.microsoft.com/office/drawing/2014/main" id="{09ECC7CA-DCCF-46A1-805E-942B0430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5" name="Picture 20">
          <a:extLst>
            <a:ext uri="{FF2B5EF4-FFF2-40B4-BE49-F238E27FC236}">
              <a16:creationId xmlns:a16="http://schemas.microsoft.com/office/drawing/2014/main" id="{A8D0D53D-D993-4D2A-8438-1F11C976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6" name="Picture 20">
          <a:extLst>
            <a:ext uri="{FF2B5EF4-FFF2-40B4-BE49-F238E27FC236}">
              <a16:creationId xmlns:a16="http://schemas.microsoft.com/office/drawing/2014/main" id="{A56059D9-A019-441A-9A70-2AD6C1A4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7" name="Picture 20">
          <a:extLst>
            <a:ext uri="{FF2B5EF4-FFF2-40B4-BE49-F238E27FC236}">
              <a16:creationId xmlns:a16="http://schemas.microsoft.com/office/drawing/2014/main" id="{35D42FBB-BC4C-4EC3-89C6-7AB932A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8" name="Picture 20">
          <a:extLst>
            <a:ext uri="{FF2B5EF4-FFF2-40B4-BE49-F238E27FC236}">
              <a16:creationId xmlns:a16="http://schemas.microsoft.com/office/drawing/2014/main" id="{935B20C9-2DDF-4C28-8922-737401F7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79" name="Picture 20">
          <a:extLst>
            <a:ext uri="{FF2B5EF4-FFF2-40B4-BE49-F238E27FC236}">
              <a16:creationId xmlns:a16="http://schemas.microsoft.com/office/drawing/2014/main" id="{6DC71191-7516-44E8-B341-A5D60C25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0" name="Picture 20">
          <a:extLst>
            <a:ext uri="{FF2B5EF4-FFF2-40B4-BE49-F238E27FC236}">
              <a16:creationId xmlns:a16="http://schemas.microsoft.com/office/drawing/2014/main" id="{EA8B2908-D53C-4331-9D37-EBD9555E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1" name="Picture 20">
          <a:extLst>
            <a:ext uri="{FF2B5EF4-FFF2-40B4-BE49-F238E27FC236}">
              <a16:creationId xmlns:a16="http://schemas.microsoft.com/office/drawing/2014/main" id="{6FBE5848-7A0A-4158-91FE-A548880F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2" name="Picture 20">
          <a:extLst>
            <a:ext uri="{FF2B5EF4-FFF2-40B4-BE49-F238E27FC236}">
              <a16:creationId xmlns:a16="http://schemas.microsoft.com/office/drawing/2014/main" id="{1BEB386D-61C4-45F9-B8D0-9B3D905B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3" name="Picture 20">
          <a:extLst>
            <a:ext uri="{FF2B5EF4-FFF2-40B4-BE49-F238E27FC236}">
              <a16:creationId xmlns:a16="http://schemas.microsoft.com/office/drawing/2014/main" id="{34E2058D-E709-4D30-8FC2-B48201BC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4" name="Picture 20">
          <a:extLst>
            <a:ext uri="{FF2B5EF4-FFF2-40B4-BE49-F238E27FC236}">
              <a16:creationId xmlns:a16="http://schemas.microsoft.com/office/drawing/2014/main" id="{ABCE3173-4A4D-490D-9EFE-1E4EE7CE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5" name="Picture 20">
          <a:extLst>
            <a:ext uri="{FF2B5EF4-FFF2-40B4-BE49-F238E27FC236}">
              <a16:creationId xmlns:a16="http://schemas.microsoft.com/office/drawing/2014/main" id="{9BD730ED-E862-41FF-8755-AF1687FA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6" name="Picture 20">
          <a:extLst>
            <a:ext uri="{FF2B5EF4-FFF2-40B4-BE49-F238E27FC236}">
              <a16:creationId xmlns:a16="http://schemas.microsoft.com/office/drawing/2014/main" id="{8ED163C8-6EC5-4CE2-BC10-95CC4AB5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7" name="Picture 20">
          <a:extLst>
            <a:ext uri="{FF2B5EF4-FFF2-40B4-BE49-F238E27FC236}">
              <a16:creationId xmlns:a16="http://schemas.microsoft.com/office/drawing/2014/main" id="{BC1678EC-5988-462F-A1A3-71AEEBA3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8" name="Picture 20">
          <a:extLst>
            <a:ext uri="{FF2B5EF4-FFF2-40B4-BE49-F238E27FC236}">
              <a16:creationId xmlns:a16="http://schemas.microsoft.com/office/drawing/2014/main" id="{95F05685-FB77-4EF0-A663-F02EC7D73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89" name="Picture 20">
          <a:extLst>
            <a:ext uri="{FF2B5EF4-FFF2-40B4-BE49-F238E27FC236}">
              <a16:creationId xmlns:a16="http://schemas.microsoft.com/office/drawing/2014/main" id="{BE13851F-80A5-4023-AA1E-C8766628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90" name="Picture 20">
          <a:extLst>
            <a:ext uri="{FF2B5EF4-FFF2-40B4-BE49-F238E27FC236}">
              <a16:creationId xmlns:a16="http://schemas.microsoft.com/office/drawing/2014/main" id="{92B32B06-F98C-411E-9102-110313A1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91" name="Picture 20">
          <a:extLst>
            <a:ext uri="{FF2B5EF4-FFF2-40B4-BE49-F238E27FC236}">
              <a16:creationId xmlns:a16="http://schemas.microsoft.com/office/drawing/2014/main" id="{DAE4F64E-725B-4A63-9C1C-F739574E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292" name="Picture 20">
          <a:extLst>
            <a:ext uri="{FF2B5EF4-FFF2-40B4-BE49-F238E27FC236}">
              <a16:creationId xmlns:a16="http://schemas.microsoft.com/office/drawing/2014/main" id="{3F764DFD-1783-4EA0-AECB-D769585B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93" name="Picture 20">
          <a:extLst>
            <a:ext uri="{FF2B5EF4-FFF2-40B4-BE49-F238E27FC236}">
              <a16:creationId xmlns:a16="http://schemas.microsoft.com/office/drawing/2014/main" id="{864EC9D8-CAE7-45F0-97CD-FE7BDB3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94" name="Picture 20">
          <a:extLst>
            <a:ext uri="{FF2B5EF4-FFF2-40B4-BE49-F238E27FC236}">
              <a16:creationId xmlns:a16="http://schemas.microsoft.com/office/drawing/2014/main" id="{CE802AA9-1939-4728-B7F0-4BFD83D1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95" name="Picture 20">
          <a:extLst>
            <a:ext uri="{FF2B5EF4-FFF2-40B4-BE49-F238E27FC236}">
              <a16:creationId xmlns:a16="http://schemas.microsoft.com/office/drawing/2014/main" id="{B2E1642D-A2C4-47E6-B294-1989A507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96" name="Picture 20">
          <a:extLst>
            <a:ext uri="{FF2B5EF4-FFF2-40B4-BE49-F238E27FC236}">
              <a16:creationId xmlns:a16="http://schemas.microsoft.com/office/drawing/2014/main" id="{A78BD7F8-FC61-4FAB-9F0E-858E2EA6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97" name="Picture 20">
          <a:extLst>
            <a:ext uri="{FF2B5EF4-FFF2-40B4-BE49-F238E27FC236}">
              <a16:creationId xmlns:a16="http://schemas.microsoft.com/office/drawing/2014/main" id="{09795369-5B87-47D1-8DAF-40E917BD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98" name="Picture 20">
          <a:extLst>
            <a:ext uri="{FF2B5EF4-FFF2-40B4-BE49-F238E27FC236}">
              <a16:creationId xmlns:a16="http://schemas.microsoft.com/office/drawing/2014/main" id="{E0FFF91C-F0DF-41FB-A7BA-1F8B8B92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299" name="Picture 20">
          <a:extLst>
            <a:ext uri="{FF2B5EF4-FFF2-40B4-BE49-F238E27FC236}">
              <a16:creationId xmlns:a16="http://schemas.microsoft.com/office/drawing/2014/main" id="{C0070899-B481-4968-A3F0-82F066E1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0" name="Picture 20">
          <a:extLst>
            <a:ext uri="{FF2B5EF4-FFF2-40B4-BE49-F238E27FC236}">
              <a16:creationId xmlns:a16="http://schemas.microsoft.com/office/drawing/2014/main" id="{956B6EA3-4448-4781-A04D-AB663AD6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1" name="Picture 20">
          <a:extLst>
            <a:ext uri="{FF2B5EF4-FFF2-40B4-BE49-F238E27FC236}">
              <a16:creationId xmlns:a16="http://schemas.microsoft.com/office/drawing/2014/main" id="{5B35320A-ADD9-4563-B261-AAF255AB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2" name="Picture 20">
          <a:extLst>
            <a:ext uri="{FF2B5EF4-FFF2-40B4-BE49-F238E27FC236}">
              <a16:creationId xmlns:a16="http://schemas.microsoft.com/office/drawing/2014/main" id="{6DDF0138-1182-4A57-A33F-436B2B81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3" name="Picture 20">
          <a:extLst>
            <a:ext uri="{FF2B5EF4-FFF2-40B4-BE49-F238E27FC236}">
              <a16:creationId xmlns:a16="http://schemas.microsoft.com/office/drawing/2014/main" id="{7FB76802-DD73-4EFC-BD19-687F9E7C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4" name="Picture 20">
          <a:extLst>
            <a:ext uri="{FF2B5EF4-FFF2-40B4-BE49-F238E27FC236}">
              <a16:creationId xmlns:a16="http://schemas.microsoft.com/office/drawing/2014/main" id="{9D392675-1730-4E49-956F-89F9C18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5" name="Picture 20">
          <a:extLst>
            <a:ext uri="{FF2B5EF4-FFF2-40B4-BE49-F238E27FC236}">
              <a16:creationId xmlns:a16="http://schemas.microsoft.com/office/drawing/2014/main" id="{902B8B41-ED4B-4EF7-9EB7-95CF9DC0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6" name="Picture 20">
          <a:extLst>
            <a:ext uri="{FF2B5EF4-FFF2-40B4-BE49-F238E27FC236}">
              <a16:creationId xmlns:a16="http://schemas.microsoft.com/office/drawing/2014/main" id="{F5A2517D-4D71-46D6-9057-E180CD52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7" name="Picture 20">
          <a:extLst>
            <a:ext uri="{FF2B5EF4-FFF2-40B4-BE49-F238E27FC236}">
              <a16:creationId xmlns:a16="http://schemas.microsoft.com/office/drawing/2014/main" id="{52B649A5-9351-4741-A27F-1203B0D2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8" name="Picture 20">
          <a:extLst>
            <a:ext uri="{FF2B5EF4-FFF2-40B4-BE49-F238E27FC236}">
              <a16:creationId xmlns:a16="http://schemas.microsoft.com/office/drawing/2014/main" id="{FC83976C-FE31-4F33-9AAE-C7E1ACCB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09" name="Picture 20">
          <a:extLst>
            <a:ext uri="{FF2B5EF4-FFF2-40B4-BE49-F238E27FC236}">
              <a16:creationId xmlns:a16="http://schemas.microsoft.com/office/drawing/2014/main" id="{BC60BE0C-D960-4FE8-9C54-D8E5E92D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10" name="Picture 20">
          <a:extLst>
            <a:ext uri="{FF2B5EF4-FFF2-40B4-BE49-F238E27FC236}">
              <a16:creationId xmlns:a16="http://schemas.microsoft.com/office/drawing/2014/main" id="{B2A4780C-71E2-44D9-A632-9FB5EA76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11" name="Picture 20">
          <a:extLst>
            <a:ext uri="{FF2B5EF4-FFF2-40B4-BE49-F238E27FC236}">
              <a16:creationId xmlns:a16="http://schemas.microsoft.com/office/drawing/2014/main" id="{A38FC75E-62FF-4A6B-B3D9-07950A2F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12" name="Picture 20">
          <a:extLst>
            <a:ext uri="{FF2B5EF4-FFF2-40B4-BE49-F238E27FC236}">
              <a16:creationId xmlns:a16="http://schemas.microsoft.com/office/drawing/2014/main" id="{14F02022-8490-4935-A639-476E31F3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13" name="Picture 20">
          <a:extLst>
            <a:ext uri="{FF2B5EF4-FFF2-40B4-BE49-F238E27FC236}">
              <a16:creationId xmlns:a16="http://schemas.microsoft.com/office/drawing/2014/main" id="{827F8930-DC17-42D4-99D0-B606AE18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14" name="Picture 20">
          <a:extLst>
            <a:ext uri="{FF2B5EF4-FFF2-40B4-BE49-F238E27FC236}">
              <a16:creationId xmlns:a16="http://schemas.microsoft.com/office/drawing/2014/main" id="{A903E4F5-9339-4A5C-871F-8AE54859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15" name="Picture 20">
          <a:extLst>
            <a:ext uri="{FF2B5EF4-FFF2-40B4-BE49-F238E27FC236}">
              <a16:creationId xmlns:a16="http://schemas.microsoft.com/office/drawing/2014/main" id="{196B256D-9227-4212-BA2F-FCBDC24F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16" name="Picture 20">
          <a:extLst>
            <a:ext uri="{FF2B5EF4-FFF2-40B4-BE49-F238E27FC236}">
              <a16:creationId xmlns:a16="http://schemas.microsoft.com/office/drawing/2014/main" id="{F211DBF5-9EFC-4673-885D-C6C5F805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17" name="Picture 20">
          <a:extLst>
            <a:ext uri="{FF2B5EF4-FFF2-40B4-BE49-F238E27FC236}">
              <a16:creationId xmlns:a16="http://schemas.microsoft.com/office/drawing/2014/main" id="{9EFB0126-E7D1-4B35-A98C-096CEDF8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18" name="Picture 20">
          <a:extLst>
            <a:ext uri="{FF2B5EF4-FFF2-40B4-BE49-F238E27FC236}">
              <a16:creationId xmlns:a16="http://schemas.microsoft.com/office/drawing/2014/main" id="{FB17B423-2D67-4A57-8072-39A961FE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19" name="Picture 20">
          <a:extLst>
            <a:ext uri="{FF2B5EF4-FFF2-40B4-BE49-F238E27FC236}">
              <a16:creationId xmlns:a16="http://schemas.microsoft.com/office/drawing/2014/main" id="{0ED6DBC6-9959-43ED-B934-740A4163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0" name="Picture 20">
          <a:extLst>
            <a:ext uri="{FF2B5EF4-FFF2-40B4-BE49-F238E27FC236}">
              <a16:creationId xmlns:a16="http://schemas.microsoft.com/office/drawing/2014/main" id="{449E7025-0CAB-4EEA-9EB9-F5741E92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1" name="Picture 20">
          <a:extLst>
            <a:ext uri="{FF2B5EF4-FFF2-40B4-BE49-F238E27FC236}">
              <a16:creationId xmlns:a16="http://schemas.microsoft.com/office/drawing/2014/main" id="{FC21E9A7-0130-49D6-BF2B-34F2EBEB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2" name="Picture 20">
          <a:extLst>
            <a:ext uri="{FF2B5EF4-FFF2-40B4-BE49-F238E27FC236}">
              <a16:creationId xmlns:a16="http://schemas.microsoft.com/office/drawing/2014/main" id="{573D1232-05DA-408D-B3CE-756C65FF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3" name="Picture 20">
          <a:extLst>
            <a:ext uri="{FF2B5EF4-FFF2-40B4-BE49-F238E27FC236}">
              <a16:creationId xmlns:a16="http://schemas.microsoft.com/office/drawing/2014/main" id="{191C5F7F-0621-4F36-AD86-3E429322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4" name="Picture 20">
          <a:extLst>
            <a:ext uri="{FF2B5EF4-FFF2-40B4-BE49-F238E27FC236}">
              <a16:creationId xmlns:a16="http://schemas.microsoft.com/office/drawing/2014/main" id="{E7DC7DC7-0AEB-45B2-A8E4-FB149E47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5" name="Picture 20">
          <a:extLst>
            <a:ext uri="{FF2B5EF4-FFF2-40B4-BE49-F238E27FC236}">
              <a16:creationId xmlns:a16="http://schemas.microsoft.com/office/drawing/2014/main" id="{F30CF58D-4AE4-44B5-B369-554752DA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6" name="Picture 20">
          <a:extLst>
            <a:ext uri="{FF2B5EF4-FFF2-40B4-BE49-F238E27FC236}">
              <a16:creationId xmlns:a16="http://schemas.microsoft.com/office/drawing/2014/main" id="{1F679942-046A-4B4A-9E74-7CDBA60D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7" name="Picture 20">
          <a:extLst>
            <a:ext uri="{FF2B5EF4-FFF2-40B4-BE49-F238E27FC236}">
              <a16:creationId xmlns:a16="http://schemas.microsoft.com/office/drawing/2014/main" id="{62BDAEA8-4983-40B0-BCEF-A7D0D0FC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8" name="Picture 20">
          <a:extLst>
            <a:ext uri="{FF2B5EF4-FFF2-40B4-BE49-F238E27FC236}">
              <a16:creationId xmlns:a16="http://schemas.microsoft.com/office/drawing/2014/main" id="{332B07E2-6777-40ED-9D4A-7E936441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29" name="Picture 20">
          <a:extLst>
            <a:ext uri="{FF2B5EF4-FFF2-40B4-BE49-F238E27FC236}">
              <a16:creationId xmlns:a16="http://schemas.microsoft.com/office/drawing/2014/main" id="{654727B1-2064-4BC3-954F-0560E49E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0" name="Picture 20">
          <a:extLst>
            <a:ext uri="{FF2B5EF4-FFF2-40B4-BE49-F238E27FC236}">
              <a16:creationId xmlns:a16="http://schemas.microsoft.com/office/drawing/2014/main" id="{D5DD6853-DFF2-4C39-8661-7E01410D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1" name="Picture 20">
          <a:extLst>
            <a:ext uri="{FF2B5EF4-FFF2-40B4-BE49-F238E27FC236}">
              <a16:creationId xmlns:a16="http://schemas.microsoft.com/office/drawing/2014/main" id="{B75A9095-253A-4B27-90D9-9F990821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2" name="Picture 20">
          <a:extLst>
            <a:ext uri="{FF2B5EF4-FFF2-40B4-BE49-F238E27FC236}">
              <a16:creationId xmlns:a16="http://schemas.microsoft.com/office/drawing/2014/main" id="{FB4128ED-FCE3-4E73-93F1-CD7ECA037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3" name="Picture 20">
          <a:extLst>
            <a:ext uri="{FF2B5EF4-FFF2-40B4-BE49-F238E27FC236}">
              <a16:creationId xmlns:a16="http://schemas.microsoft.com/office/drawing/2014/main" id="{28771E7D-8956-4DF4-BD87-3E323AD8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4" name="Picture 20">
          <a:extLst>
            <a:ext uri="{FF2B5EF4-FFF2-40B4-BE49-F238E27FC236}">
              <a16:creationId xmlns:a16="http://schemas.microsoft.com/office/drawing/2014/main" id="{D0404113-48A6-40CE-B29D-5BFEC888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5" name="Picture 20">
          <a:extLst>
            <a:ext uri="{FF2B5EF4-FFF2-40B4-BE49-F238E27FC236}">
              <a16:creationId xmlns:a16="http://schemas.microsoft.com/office/drawing/2014/main" id="{4080124E-0966-431D-B162-4D0E3034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6" name="Picture 20">
          <a:extLst>
            <a:ext uri="{FF2B5EF4-FFF2-40B4-BE49-F238E27FC236}">
              <a16:creationId xmlns:a16="http://schemas.microsoft.com/office/drawing/2014/main" id="{124923BC-4002-4A42-AD3E-7250C812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7" name="Picture 20">
          <a:extLst>
            <a:ext uri="{FF2B5EF4-FFF2-40B4-BE49-F238E27FC236}">
              <a16:creationId xmlns:a16="http://schemas.microsoft.com/office/drawing/2014/main" id="{412AB835-7884-42B5-9035-81EA88D9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38" name="Picture 20">
          <a:extLst>
            <a:ext uri="{FF2B5EF4-FFF2-40B4-BE49-F238E27FC236}">
              <a16:creationId xmlns:a16="http://schemas.microsoft.com/office/drawing/2014/main" id="{5BEB47D0-4EE2-4FFC-9088-EFF3FD59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39" name="Picture 20">
          <a:extLst>
            <a:ext uri="{FF2B5EF4-FFF2-40B4-BE49-F238E27FC236}">
              <a16:creationId xmlns:a16="http://schemas.microsoft.com/office/drawing/2014/main" id="{DF0A52FD-2159-4390-84D0-BDAEBDAF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0" name="Picture 20">
          <a:extLst>
            <a:ext uri="{FF2B5EF4-FFF2-40B4-BE49-F238E27FC236}">
              <a16:creationId xmlns:a16="http://schemas.microsoft.com/office/drawing/2014/main" id="{832E2F09-84EE-4FCE-A96A-069439B8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1" name="Picture 20">
          <a:extLst>
            <a:ext uri="{FF2B5EF4-FFF2-40B4-BE49-F238E27FC236}">
              <a16:creationId xmlns:a16="http://schemas.microsoft.com/office/drawing/2014/main" id="{AF9A595D-3FC1-4C56-9E87-7701613E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2" name="Picture 20">
          <a:extLst>
            <a:ext uri="{FF2B5EF4-FFF2-40B4-BE49-F238E27FC236}">
              <a16:creationId xmlns:a16="http://schemas.microsoft.com/office/drawing/2014/main" id="{9FA94A6F-8F35-49BF-B954-4A3E3E90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3" name="Picture 20">
          <a:extLst>
            <a:ext uri="{FF2B5EF4-FFF2-40B4-BE49-F238E27FC236}">
              <a16:creationId xmlns:a16="http://schemas.microsoft.com/office/drawing/2014/main" id="{9DFC9839-537C-41D4-B3E0-FD8781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4" name="Picture 20">
          <a:extLst>
            <a:ext uri="{FF2B5EF4-FFF2-40B4-BE49-F238E27FC236}">
              <a16:creationId xmlns:a16="http://schemas.microsoft.com/office/drawing/2014/main" id="{5C0323EA-2D2F-4D34-A4E5-23AAB436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5" name="Picture 20">
          <a:extLst>
            <a:ext uri="{FF2B5EF4-FFF2-40B4-BE49-F238E27FC236}">
              <a16:creationId xmlns:a16="http://schemas.microsoft.com/office/drawing/2014/main" id="{210A67C7-CEA1-4F95-A00D-9C007A21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6" name="Picture 20">
          <a:extLst>
            <a:ext uri="{FF2B5EF4-FFF2-40B4-BE49-F238E27FC236}">
              <a16:creationId xmlns:a16="http://schemas.microsoft.com/office/drawing/2014/main" id="{8325E647-DC7F-4DBF-911A-6D05714C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7" name="Picture 20">
          <a:extLst>
            <a:ext uri="{FF2B5EF4-FFF2-40B4-BE49-F238E27FC236}">
              <a16:creationId xmlns:a16="http://schemas.microsoft.com/office/drawing/2014/main" id="{9BEC36CA-23FC-4813-B99F-F2546057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8" name="Picture 20">
          <a:extLst>
            <a:ext uri="{FF2B5EF4-FFF2-40B4-BE49-F238E27FC236}">
              <a16:creationId xmlns:a16="http://schemas.microsoft.com/office/drawing/2014/main" id="{E75CBFA0-F6AE-4916-9884-BED2A6A3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49" name="Picture 20">
          <a:extLst>
            <a:ext uri="{FF2B5EF4-FFF2-40B4-BE49-F238E27FC236}">
              <a16:creationId xmlns:a16="http://schemas.microsoft.com/office/drawing/2014/main" id="{980AC4C4-3CA3-47D8-97A7-D08769F3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0" name="Picture 20">
          <a:extLst>
            <a:ext uri="{FF2B5EF4-FFF2-40B4-BE49-F238E27FC236}">
              <a16:creationId xmlns:a16="http://schemas.microsoft.com/office/drawing/2014/main" id="{49FF8840-7B72-4B6E-97FE-E7AC750A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1" name="Picture 20">
          <a:extLst>
            <a:ext uri="{FF2B5EF4-FFF2-40B4-BE49-F238E27FC236}">
              <a16:creationId xmlns:a16="http://schemas.microsoft.com/office/drawing/2014/main" id="{D25CCA69-6F59-4D5B-B97F-BECD2580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2" name="Picture 20">
          <a:extLst>
            <a:ext uri="{FF2B5EF4-FFF2-40B4-BE49-F238E27FC236}">
              <a16:creationId xmlns:a16="http://schemas.microsoft.com/office/drawing/2014/main" id="{EE20CB89-CE5F-46F3-BF0A-65711A43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3" name="Picture 20">
          <a:extLst>
            <a:ext uri="{FF2B5EF4-FFF2-40B4-BE49-F238E27FC236}">
              <a16:creationId xmlns:a16="http://schemas.microsoft.com/office/drawing/2014/main" id="{5F555382-E5D1-4E13-9626-1BEDD49D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4" name="Picture 20">
          <a:extLst>
            <a:ext uri="{FF2B5EF4-FFF2-40B4-BE49-F238E27FC236}">
              <a16:creationId xmlns:a16="http://schemas.microsoft.com/office/drawing/2014/main" id="{3F8EAADE-90EC-48A8-B6C3-03FFD62E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5" name="Picture 20">
          <a:extLst>
            <a:ext uri="{FF2B5EF4-FFF2-40B4-BE49-F238E27FC236}">
              <a16:creationId xmlns:a16="http://schemas.microsoft.com/office/drawing/2014/main" id="{F25C18D6-421B-43C8-AF42-5AE4DD2D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6" name="Picture 20">
          <a:extLst>
            <a:ext uri="{FF2B5EF4-FFF2-40B4-BE49-F238E27FC236}">
              <a16:creationId xmlns:a16="http://schemas.microsoft.com/office/drawing/2014/main" id="{DBD29E9A-A9CC-45BF-838F-DCE2AD72C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7" name="Picture 20">
          <a:extLst>
            <a:ext uri="{FF2B5EF4-FFF2-40B4-BE49-F238E27FC236}">
              <a16:creationId xmlns:a16="http://schemas.microsoft.com/office/drawing/2014/main" id="{FF22AF82-CFD8-41ED-8A34-77F7FB82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8" name="Picture 20">
          <a:extLst>
            <a:ext uri="{FF2B5EF4-FFF2-40B4-BE49-F238E27FC236}">
              <a16:creationId xmlns:a16="http://schemas.microsoft.com/office/drawing/2014/main" id="{E16120D4-D474-423F-937F-F30848C3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59" name="Picture 20">
          <a:extLst>
            <a:ext uri="{FF2B5EF4-FFF2-40B4-BE49-F238E27FC236}">
              <a16:creationId xmlns:a16="http://schemas.microsoft.com/office/drawing/2014/main" id="{EA48BE62-D5BA-44DC-8F89-DB5CEAF1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60" name="Picture 20">
          <a:extLst>
            <a:ext uri="{FF2B5EF4-FFF2-40B4-BE49-F238E27FC236}">
              <a16:creationId xmlns:a16="http://schemas.microsoft.com/office/drawing/2014/main" id="{59BA78B5-8BCC-4FF4-9FF5-FCB137D6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61" name="Picture 20">
          <a:extLst>
            <a:ext uri="{FF2B5EF4-FFF2-40B4-BE49-F238E27FC236}">
              <a16:creationId xmlns:a16="http://schemas.microsoft.com/office/drawing/2014/main" id="{78984317-ED2E-4D86-B00B-47764B2C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62" name="Picture 20">
          <a:extLst>
            <a:ext uri="{FF2B5EF4-FFF2-40B4-BE49-F238E27FC236}">
              <a16:creationId xmlns:a16="http://schemas.microsoft.com/office/drawing/2014/main" id="{973982F1-94D3-435D-8652-EEE4805A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63" name="Picture 20">
          <a:extLst>
            <a:ext uri="{FF2B5EF4-FFF2-40B4-BE49-F238E27FC236}">
              <a16:creationId xmlns:a16="http://schemas.microsoft.com/office/drawing/2014/main" id="{D3924306-E7EE-4952-9A13-9D7E1CC1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64" name="Picture 20">
          <a:extLst>
            <a:ext uri="{FF2B5EF4-FFF2-40B4-BE49-F238E27FC236}">
              <a16:creationId xmlns:a16="http://schemas.microsoft.com/office/drawing/2014/main" id="{47BE08D5-8B86-4C24-AC2D-0B241F92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65" name="Picture 20">
          <a:extLst>
            <a:ext uri="{FF2B5EF4-FFF2-40B4-BE49-F238E27FC236}">
              <a16:creationId xmlns:a16="http://schemas.microsoft.com/office/drawing/2014/main" id="{E546C36A-B2EA-44D7-A779-8FF9D5AC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66" name="Picture 20">
          <a:extLst>
            <a:ext uri="{FF2B5EF4-FFF2-40B4-BE49-F238E27FC236}">
              <a16:creationId xmlns:a16="http://schemas.microsoft.com/office/drawing/2014/main" id="{ECAABA25-D9EB-4781-8101-E04C0907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67" name="Picture 20">
          <a:extLst>
            <a:ext uri="{FF2B5EF4-FFF2-40B4-BE49-F238E27FC236}">
              <a16:creationId xmlns:a16="http://schemas.microsoft.com/office/drawing/2014/main" id="{3FA38059-9058-4A4B-8A73-78C8008F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68" name="Picture 20">
          <a:extLst>
            <a:ext uri="{FF2B5EF4-FFF2-40B4-BE49-F238E27FC236}">
              <a16:creationId xmlns:a16="http://schemas.microsoft.com/office/drawing/2014/main" id="{57EC9631-A64D-435A-BF0F-40239BD8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69" name="Picture 20">
          <a:extLst>
            <a:ext uri="{FF2B5EF4-FFF2-40B4-BE49-F238E27FC236}">
              <a16:creationId xmlns:a16="http://schemas.microsoft.com/office/drawing/2014/main" id="{99B11009-B36F-49F4-BB9D-F577A0BC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0" name="Picture 20">
          <a:extLst>
            <a:ext uri="{FF2B5EF4-FFF2-40B4-BE49-F238E27FC236}">
              <a16:creationId xmlns:a16="http://schemas.microsoft.com/office/drawing/2014/main" id="{40EC248C-F5CC-4117-B65B-BD18A64B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1" name="Picture 20">
          <a:extLst>
            <a:ext uri="{FF2B5EF4-FFF2-40B4-BE49-F238E27FC236}">
              <a16:creationId xmlns:a16="http://schemas.microsoft.com/office/drawing/2014/main" id="{C25B4987-C23C-45F0-BD11-067B7626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2" name="Picture 20">
          <a:extLst>
            <a:ext uri="{FF2B5EF4-FFF2-40B4-BE49-F238E27FC236}">
              <a16:creationId xmlns:a16="http://schemas.microsoft.com/office/drawing/2014/main" id="{12891661-635D-47DA-8CB0-DE8277F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3" name="Picture 20">
          <a:extLst>
            <a:ext uri="{FF2B5EF4-FFF2-40B4-BE49-F238E27FC236}">
              <a16:creationId xmlns:a16="http://schemas.microsoft.com/office/drawing/2014/main" id="{D33D9CC9-148B-449F-84FE-513463BA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4" name="Picture 20">
          <a:extLst>
            <a:ext uri="{FF2B5EF4-FFF2-40B4-BE49-F238E27FC236}">
              <a16:creationId xmlns:a16="http://schemas.microsoft.com/office/drawing/2014/main" id="{0FB92A84-85DC-4393-A013-FE50514B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5" name="Picture 20">
          <a:extLst>
            <a:ext uri="{FF2B5EF4-FFF2-40B4-BE49-F238E27FC236}">
              <a16:creationId xmlns:a16="http://schemas.microsoft.com/office/drawing/2014/main" id="{A61113A4-7555-4D29-B5BF-6EFE3527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6" name="Picture 20">
          <a:extLst>
            <a:ext uri="{FF2B5EF4-FFF2-40B4-BE49-F238E27FC236}">
              <a16:creationId xmlns:a16="http://schemas.microsoft.com/office/drawing/2014/main" id="{9A1A1E3A-50B1-4215-9B65-C953C5F4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7" name="Picture 20">
          <a:extLst>
            <a:ext uri="{FF2B5EF4-FFF2-40B4-BE49-F238E27FC236}">
              <a16:creationId xmlns:a16="http://schemas.microsoft.com/office/drawing/2014/main" id="{B6D24B49-151B-42A6-BE79-A2E157DF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8" name="Picture 20">
          <a:extLst>
            <a:ext uri="{FF2B5EF4-FFF2-40B4-BE49-F238E27FC236}">
              <a16:creationId xmlns:a16="http://schemas.microsoft.com/office/drawing/2014/main" id="{C4E30880-D854-4F0F-BCDB-3102B90D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79" name="Picture 20">
          <a:extLst>
            <a:ext uri="{FF2B5EF4-FFF2-40B4-BE49-F238E27FC236}">
              <a16:creationId xmlns:a16="http://schemas.microsoft.com/office/drawing/2014/main" id="{BCD7C1DC-EFA7-48D2-80BB-1CCD1F66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80" name="Picture 20">
          <a:extLst>
            <a:ext uri="{FF2B5EF4-FFF2-40B4-BE49-F238E27FC236}">
              <a16:creationId xmlns:a16="http://schemas.microsoft.com/office/drawing/2014/main" id="{DE777DF6-4C45-48DA-BDB5-6BC42684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81" name="Picture 20">
          <a:extLst>
            <a:ext uri="{FF2B5EF4-FFF2-40B4-BE49-F238E27FC236}">
              <a16:creationId xmlns:a16="http://schemas.microsoft.com/office/drawing/2014/main" id="{25019BC8-9672-4FF6-B075-FF0AAFC0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82" name="Picture 20">
          <a:extLst>
            <a:ext uri="{FF2B5EF4-FFF2-40B4-BE49-F238E27FC236}">
              <a16:creationId xmlns:a16="http://schemas.microsoft.com/office/drawing/2014/main" id="{50DFB609-FDFE-496F-B92A-1668CC1D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83" name="Picture 20">
          <a:extLst>
            <a:ext uri="{FF2B5EF4-FFF2-40B4-BE49-F238E27FC236}">
              <a16:creationId xmlns:a16="http://schemas.microsoft.com/office/drawing/2014/main" id="{5CE420FD-D5A0-48AA-90B7-3768397E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384" name="Picture 20">
          <a:extLst>
            <a:ext uri="{FF2B5EF4-FFF2-40B4-BE49-F238E27FC236}">
              <a16:creationId xmlns:a16="http://schemas.microsoft.com/office/drawing/2014/main" id="{21B91B04-516F-4831-ABDE-86DCE320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85" name="Picture 20">
          <a:extLst>
            <a:ext uri="{FF2B5EF4-FFF2-40B4-BE49-F238E27FC236}">
              <a16:creationId xmlns:a16="http://schemas.microsoft.com/office/drawing/2014/main" id="{3F844B31-3920-4757-8B35-8277DEC9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86" name="Picture 20">
          <a:extLst>
            <a:ext uri="{FF2B5EF4-FFF2-40B4-BE49-F238E27FC236}">
              <a16:creationId xmlns:a16="http://schemas.microsoft.com/office/drawing/2014/main" id="{F29A430B-5D93-44DF-BF15-36DDF080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87" name="Picture 20">
          <a:extLst>
            <a:ext uri="{FF2B5EF4-FFF2-40B4-BE49-F238E27FC236}">
              <a16:creationId xmlns:a16="http://schemas.microsoft.com/office/drawing/2014/main" id="{9FFF38C1-30AB-44FA-BF67-B0AF58E8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88" name="Picture 20">
          <a:extLst>
            <a:ext uri="{FF2B5EF4-FFF2-40B4-BE49-F238E27FC236}">
              <a16:creationId xmlns:a16="http://schemas.microsoft.com/office/drawing/2014/main" id="{84F2E704-DDCF-486C-97DC-74366627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89" name="Picture 20">
          <a:extLst>
            <a:ext uri="{FF2B5EF4-FFF2-40B4-BE49-F238E27FC236}">
              <a16:creationId xmlns:a16="http://schemas.microsoft.com/office/drawing/2014/main" id="{C0BEC247-D767-4776-85AE-004A2D02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0" name="Picture 20">
          <a:extLst>
            <a:ext uri="{FF2B5EF4-FFF2-40B4-BE49-F238E27FC236}">
              <a16:creationId xmlns:a16="http://schemas.microsoft.com/office/drawing/2014/main" id="{B03321D8-DBB2-4DC2-A2AA-DE6DD384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1" name="Picture 20">
          <a:extLst>
            <a:ext uri="{FF2B5EF4-FFF2-40B4-BE49-F238E27FC236}">
              <a16:creationId xmlns:a16="http://schemas.microsoft.com/office/drawing/2014/main" id="{ADA7C54B-F12C-49BC-949F-9378B06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2" name="Picture 20">
          <a:extLst>
            <a:ext uri="{FF2B5EF4-FFF2-40B4-BE49-F238E27FC236}">
              <a16:creationId xmlns:a16="http://schemas.microsoft.com/office/drawing/2014/main" id="{D7B0EF8A-AA7E-4553-B832-1F97AAD4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3" name="Picture 20">
          <a:extLst>
            <a:ext uri="{FF2B5EF4-FFF2-40B4-BE49-F238E27FC236}">
              <a16:creationId xmlns:a16="http://schemas.microsoft.com/office/drawing/2014/main" id="{9174302D-11B9-4661-AD23-4B106DEF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4" name="Picture 20">
          <a:extLst>
            <a:ext uri="{FF2B5EF4-FFF2-40B4-BE49-F238E27FC236}">
              <a16:creationId xmlns:a16="http://schemas.microsoft.com/office/drawing/2014/main" id="{D5D2F859-F91A-4359-AE83-1A103363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5" name="Picture 20">
          <a:extLst>
            <a:ext uri="{FF2B5EF4-FFF2-40B4-BE49-F238E27FC236}">
              <a16:creationId xmlns:a16="http://schemas.microsoft.com/office/drawing/2014/main" id="{009E48FF-970A-442B-B816-E021BFBC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6" name="Picture 20">
          <a:extLst>
            <a:ext uri="{FF2B5EF4-FFF2-40B4-BE49-F238E27FC236}">
              <a16:creationId xmlns:a16="http://schemas.microsoft.com/office/drawing/2014/main" id="{507600C1-B190-488B-8FF2-6349118C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7" name="Picture 20">
          <a:extLst>
            <a:ext uri="{FF2B5EF4-FFF2-40B4-BE49-F238E27FC236}">
              <a16:creationId xmlns:a16="http://schemas.microsoft.com/office/drawing/2014/main" id="{478A1139-047D-404D-88B2-80FCD063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8" name="Picture 20">
          <a:extLst>
            <a:ext uri="{FF2B5EF4-FFF2-40B4-BE49-F238E27FC236}">
              <a16:creationId xmlns:a16="http://schemas.microsoft.com/office/drawing/2014/main" id="{FC968D01-0D4D-42C3-93DF-13A7C9BF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399" name="Picture 20">
          <a:extLst>
            <a:ext uri="{FF2B5EF4-FFF2-40B4-BE49-F238E27FC236}">
              <a16:creationId xmlns:a16="http://schemas.microsoft.com/office/drawing/2014/main" id="{97CAE3C5-F1CB-498D-858E-1282DF39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0" name="Picture 20">
          <a:extLst>
            <a:ext uri="{FF2B5EF4-FFF2-40B4-BE49-F238E27FC236}">
              <a16:creationId xmlns:a16="http://schemas.microsoft.com/office/drawing/2014/main" id="{42D57193-D59B-4286-9CEE-A6B9B29B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1" name="Picture 20">
          <a:extLst>
            <a:ext uri="{FF2B5EF4-FFF2-40B4-BE49-F238E27FC236}">
              <a16:creationId xmlns:a16="http://schemas.microsoft.com/office/drawing/2014/main" id="{B32C9F28-A717-49C2-8CE4-56B07D3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2" name="Picture 20">
          <a:extLst>
            <a:ext uri="{FF2B5EF4-FFF2-40B4-BE49-F238E27FC236}">
              <a16:creationId xmlns:a16="http://schemas.microsoft.com/office/drawing/2014/main" id="{50AB0EC9-833A-439B-B490-1482CBBC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3" name="Picture 20">
          <a:extLst>
            <a:ext uri="{FF2B5EF4-FFF2-40B4-BE49-F238E27FC236}">
              <a16:creationId xmlns:a16="http://schemas.microsoft.com/office/drawing/2014/main" id="{58F936BB-E13F-4494-AA50-A67AB002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4" name="Picture 20">
          <a:extLst>
            <a:ext uri="{FF2B5EF4-FFF2-40B4-BE49-F238E27FC236}">
              <a16:creationId xmlns:a16="http://schemas.microsoft.com/office/drawing/2014/main" id="{2D6C631F-DF4B-490C-A35F-771C2DDB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5" name="Picture 20">
          <a:extLst>
            <a:ext uri="{FF2B5EF4-FFF2-40B4-BE49-F238E27FC236}">
              <a16:creationId xmlns:a16="http://schemas.microsoft.com/office/drawing/2014/main" id="{76F87FAD-7160-4DF6-B79D-46993148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6" name="Picture 20">
          <a:extLst>
            <a:ext uri="{FF2B5EF4-FFF2-40B4-BE49-F238E27FC236}">
              <a16:creationId xmlns:a16="http://schemas.microsoft.com/office/drawing/2014/main" id="{C1DDFD2D-B26A-4432-A17C-78E6745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7" name="Picture 20">
          <a:extLst>
            <a:ext uri="{FF2B5EF4-FFF2-40B4-BE49-F238E27FC236}">
              <a16:creationId xmlns:a16="http://schemas.microsoft.com/office/drawing/2014/main" id="{4A8A2A97-A691-4988-80C1-3FC4D0A6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08" name="Picture 20">
          <a:extLst>
            <a:ext uri="{FF2B5EF4-FFF2-40B4-BE49-F238E27FC236}">
              <a16:creationId xmlns:a16="http://schemas.microsoft.com/office/drawing/2014/main" id="{9B2A3E32-0E67-4CF6-8FDE-34C5EFC0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09" name="Picture 20">
          <a:extLst>
            <a:ext uri="{FF2B5EF4-FFF2-40B4-BE49-F238E27FC236}">
              <a16:creationId xmlns:a16="http://schemas.microsoft.com/office/drawing/2014/main" id="{30CE181D-6964-4AEC-8423-1928B45D1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0" name="Picture 20">
          <a:extLst>
            <a:ext uri="{FF2B5EF4-FFF2-40B4-BE49-F238E27FC236}">
              <a16:creationId xmlns:a16="http://schemas.microsoft.com/office/drawing/2014/main" id="{9DCEF52E-7C8C-406C-B2DE-72860826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1" name="Picture 20">
          <a:extLst>
            <a:ext uri="{FF2B5EF4-FFF2-40B4-BE49-F238E27FC236}">
              <a16:creationId xmlns:a16="http://schemas.microsoft.com/office/drawing/2014/main" id="{ABE594D2-06BB-430E-B664-85788BFB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2" name="Picture 20">
          <a:extLst>
            <a:ext uri="{FF2B5EF4-FFF2-40B4-BE49-F238E27FC236}">
              <a16:creationId xmlns:a16="http://schemas.microsoft.com/office/drawing/2014/main" id="{A87D5E43-1805-4B4E-B552-809D433AC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3" name="Picture 20">
          <a:extLst>
            <a:ext uri="{FF2B5EF4-FFF2-40B4-BE49-F238E27FC236}">
              <a16:creationId xmlns:a16="http://schemas.microsoft.com/office/drawing/2014/main" id="{F1562A32-D01C-46F8-8E08-AECB020B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4" name="Picture 20">
          <a:extLst>
            <a:ext uri="{FF2B5EF4-FFF2-40B4-BE49-F238E27FC236}">
              <a16:creationId xmlns:a16="http://schemas.microsoft.com/office/drawing/2014/main" id="{8E5B0735-F1DE-4F63-B2C1-025D3102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5" name="Picture 20">
          <a:extLst>
            <a:ext uri="{FF2B5EF4-FFF2-40B4-BE49-F238E27FC236}">
              <a16:creationId xmlns:a16="http://schemas.microsoft.com/office/drawing/2014/main" id="{EF77D8BA-7510-4FC2-8948-9C60A3FF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6" name="Picture 20">
          <a:extLst>
            <a:ext uri="{FF2B5EF4-FFF2-40B4-BE49-F238E27FC236}">
              <a16:creationId xmlns:a16="http://schemas.microsoft.com/office/drawing/2014/main" id="{F3FDFFE8-1AE8-487F-BAA4-2C0682AA6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7" name="Picture 20">
          <a:extLst>
            <a:ext uri="{FF2B5EF4-FFF2-40B4-BE49-F238E27FC236}">
              <a16:creationId xmlns:a16="http://schemas.microsoft.com/office/drawing/2014/main" id="{2DC55DDA-49E2-47CA-8352-A7528425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8" name="Picture 20">
          <a:extLst>
            <a:ext uri="{FF2B5EF4-FFF2-40B4-BE49-F238E27FC236}">
              <a16:creationId xmlns:a16="http://schemas.microsoft.com/office/drawing/2014/main" id="{CA6A8B05-5427-4AC9-86B7-5C7CB959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19" name="Picture 20">
          <a:extLst>
            <a:ext uri="{FF2B5EF4-FFF2-40B4-BE49-F238E27FC236}">
              <a16:creationId xmlns:a16="http://schemas.microsoft.com/office/drawing/2014/main" id="{3B1AE7CE-09B0-43DE-8674-7BEB7366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0" name="Picture 20">
          <a:extLst>
            <a:ext uri="{FF2B5EF4-FFF2-40B4-BE49-F238E27FC236}">
              <a16:creationId xmlns:a16="http://schemas.microsoft.com/office/drawing/2014/main" id="{C5537CC6-DB57-4A42-8260-8D4975D9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1" name="Picture 20">
          <a:extLst>
            <a:ext uri="{FF2B5EF4-FFF2-40B4-BE49-F238E27FC236}">
              <a16:creationId xmlns:a16="http://schemas.microsoft.com/office/drawing/2014/main" id="{F30C3FC4-5290-4C43-BCEA-D2E88CD0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2" name="Picture 20">
          <a:extLst>
            <a:ext uri="{FF2B5EF4-FFF2-40B4-BE49-F238E27FC236}">
              <a16:creationId xmlns:a16="http://schemas.microsoft.com/office/drawing/2014/main" id="{F69E4DFD-38AE-492D-AFD4-DDD24ABE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3" name="Picture 20">
          <a:extLst>
            <a:ext uri="{FF2B5EF4-FFF2-40B4-BE49-F238E27FC236}">
              <a16:creationId xmlns:a16="http://schemas.microsoft.com/office/drawing/2014/main" id="{54883F29-41EE-43C8-83A5-DFEEB252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4" name="Picture 20">
          <a:extLst>
            <a:ext uri="{FF2B5EF4-FFF2-40B4-BE49-F238E27FC236}">
              <a16:creationId xmlns:a16="http://schemas.microsoft.com/office/drawing/2014/main" id="{4622B766-EFE8-4012-967F-B4589545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5" name="Picture 20">
          <a:extLst>
            <a:ext uri="{FF2B5EF4-FFF2-40B4-BE49-F238E27FC236}">
              <a16:creationId xmlns:a16="http://schemas.microsoft.com/office/drawing/2014/main" id="{65436B56-96B2-46EB-83BB-8D0660D7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6" name="Picture 20">
          <a:extLst>
            <a:ext uri="{FF2B5EF4-FFF2-40B4-BE49-F238E27FC236}">
              <a16:creationId xmlns:a16="http://schemas.microsoft.com/office/drawing/2014/main" id="{33C0BEE0-BEF3-44A8-8E2A-BEBE48CC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7" name="Picture 20">
          <a:extLst>
            <a:ext uri="{FF2B5EF4-FFF2-40B4-BE49-F238E27FC236}">
              <a16:creationId xmlns:a16="http://schemas.microsoft.com/office/drawing/2014/main" id="{74C6732D-1424-4D44-B08B-74D8AC23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8" name="Picture 20">
          <a:extLst>
            <a:ext uri="{FF2B5EF4-FFF2-40B4-BE49-F238E27FC236}">
              <a16:creationId xmlns:a16="http://schemas.microsoft.com/office/drawing/2014/main" id="{58C928AB-3C55-4322-BAA4-EEC11DE1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29" name="Picture 20">
          <a:extLst>
            <a:ext uri="{FF2B5EF4-FFF2-40B4-BE49-F238E27FC236}">
              <a16:creationId xmlns:a16="http://schemas.microsoft.com/office/drawing/2014/main" id="{B2B9B942-B7A1-4257-BD79-1362A501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30" name="Picture 20">
          <a:extLst>
            <a:ext uri="{FF2B5EF4-FFF2-40B4-BE49-F238E27FC236}">
              <a16:creationId xmlns:a16="http://schemas.microsoft.com/office/drawing/2014/main" id="{3EE17EE7-9803-44D1-B406-CEF9FE6B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1" name="Picture 20">
          <a:extLst>
            <a:ext uri="{FF2B5EF4-FFF2-40B4-BE49-F238E27FC236}">
              <a16:creationId xmlns:a16="http://schemas.microsoft.com/office/drawing/2014/main" id="{ECE0C62F-4BCB-49C7-94F5-6E91260F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2" name="Picture 20">
          <a:extLst>
            <a:ext uri="{FF2B5EF4-FFF2-40B4-BE49-F238E27FC236}">
              <a16:creationId xmlns:a16="http://schemas.microsoft.com/office/drawing/2014/main" id="{61EEA3CF-BA30-4DBA-B5CA-0AEDC238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3" name="Picture 20">
          <a:extLst>
            <a:ext uri="{FF2B5EF4-FFF2-40B4-BE49-F238E27FC236}">
              <a16:creationId xmlns:a16="http://schemas.microsoft.com/office/drawing/2014/main" id="{B6DD2E62-5606-41B5-80F3-3C038C15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4" name="Picture 20">
          <a:extLst>
            <a:ext uri="{FF2B5EF4-FFF2-40B4-BE49-F238E27FC236}">
              <a16:creationId xmlns:a16="http://schemas.microsoft.com/office/drawing/2014/main" id="{96B01DB8-466E-4BEE-BFD5-4D12F750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5" name="Picture 20">
          <a:extLst>
            <a:ext uri="{FF2B5EF4-FFF2-40B4-BE49-F238E27FC236}">
              <a16:creationId xmlns:a16="http://schemas.microsoft.com/office/drawing/2014/main" id="{C3EA6C20-168C-4916-929E-8C98026A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6" name="Picture 20">
          <a:extLst>
            <a:ext uri="{FF2B5EF4-FFF2-40B4-BE49-F238E27FC236}">
              <a16:creationId xmlns:a16="http://schemas.microsoft.com/office/drawing/2014/main" id="{4712BA50-4171-44D1-AA35-6867AFE1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7" name="Picture 20">
          <a:extLst>
            <a:ext uri="{FF2B5EF4-FFF2-40B4-BE49-F238E27FC236}">
              <a16:creationId xmlns:a16="http://schemas.microsoft.com/office/drawing/2014/main" id="{A7D939D2-4054-48E1-A4D8-BE550204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8" name="Picture 20">
          <a:extLst>
            <a:ext uri="{FF2B5EF4-FFF2-40B4-BE49-F238E27FC236}">
              <a16:creationId xmlns:a16="http://schemas.microsoft.com/office/drawing/2014/main" id="{99E15B4E-93E6-4A01-8FE5-3900EAB8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39" name="Picture 20">
          <a:extLst>
            <a:ext uri="{FF2B5EF4-FFF2-40B4-BE49-F238E27FC236}">
              <a16:creationId xmlns:a16="http://schemas.microsoft.com/office/drawing/2014/main" id="{25150A92-5A3B-4D78-80D0-E52B7036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0" name="Picture 20">
          <a:extLst>
            <a:ext uri="{FF2B5EF4-FFF2-40B4-BE49-F238E27FC236}">
              <a16:creationId xmlns:a16="http://schemas.microsoft.com/office/drawing/2014/main" id="{EA090576-D836-46D5-817A-AE86A300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1" name="Picture 20">
          <a:extLst>
            <a:ext uri="{FF2B5EF4-FFF2-40B4-BE49-F238E27FC236}">
              <a16:creationId xmlns:a16="http://schemas.microsoft.com/office/drawing/2014/main" id="{9C82262B-7D96-4BA8-BE12-74783E72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2" name="Picture 20">
          <a:extLst>
            <a:ext uri="{FF2B5EF4-FFF2-40B4-BE49-F238E27FC236}">
              <a16:creationId xmlns:a16="http://schemas.microsoft.com/office/drawing/2014/main" id="{5903B9C6-5C49-4388-BB17-5A9BDC86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3" name="Picture 20">
          <a:extLst>
            <a:ext uri="{FF2B5EF4-FFF2-40B4-BE49-F238E27FC236}">
              <a16:creationId xmlns:a16="http://schemas.microsoft.com/office/drawing/2014/main" id="{CAF14AFD-119F-496C-B4B0-B0B25CF0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4" name="Picture 20">
          <a:extLst>
            <a:ext uri="{FF2B5EF4-FFF2-40B4-BE49-F238E27FC236}">
              <a16:creationId xmlns:a16="http://schemas.microsoft.com/office/drawing/2014/main" id="{95E7E78B-1988-4B38-BDC9-AB6D4B8D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5" name="Picture 20">
          <a:extLst>
            <a:ext uri="{FF2B5EF4-FFF2-40B4-BE49-F238E27FC236}">
              <a16:creationId xmlns:a16="http://schemas.microsoft.com/office/drawing/2014/main" id="{BFA5D8A9-8A4C-4C9D-853C-F059FD6A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6" name="Picture 20">
          <a:extLst>
            <a:ext uri="{FF2B5EF4-FFF2-40B4-BE49-F238E27FC236}">
              <a16:creationId xmlns:a16="http://schemas.microsoft.com/office/drawing/2014/main" id="{366F511D-E925-4EE7-9585-EC04D7D0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7" name="Picture 20">
          <a:extLst>
            <a:ext uri="{FF2B5EF4-FFF2-40B4-BE49-F238E27FC236}">
              <a16:creationId xmlns:a16="http://schemas.microsoft.com/office/drawing/2014/main" id="{2FAC526F-2376-4514-9905-3CBCDFA4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8" name="Picture 20">
          <a:extLst>
            <a:ext uri="{FF2B5EF4-FFF2-40B4-BE49-F238E27FC236}">
              <a16:creationId xmlns:a16="http://schemas.microsoft.com/office/drawing/2014/main" id="{7DC3E8E6-0A7B-4FD4-972E-1BECD85E9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49" name="Picture 20">
          <a:extLst>
            <a:ext uri="{FF2B5EF4-FFF2-40B4-BE49-F238E27FC236}">
              <a16:creationId xmlns:a16="http://schemas.microsoft.com/office/drawing/2014/main" id="{DA7D721D-4E30-4C9B-825A-3DB7E1C2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50" name="Picture 20">
          <a:extLst>
            <a:ext uri="{FF2B5EF4-FFF2-40B4-BE49-F238E27FC236}">
              <a16:creationId xmlns:a16="http://schemas.microsoft.com/office/drawing/2014/main" id="{33CBE5D7-5FB8-4B67-A8D9-416A4C64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51" name="Picture 20">
          <a:extLst>
            <a:ext uri="{FF2B5EF4-FFF2-40B4-BE49-F238E27FC236}">
              <a16:creationId xmlns:a16="http://schemas.microsoft.com/office/drawing/2014/main" id="{4E6C02B6-768A-4283-BB41-A7D59162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52" name="Picture 20">
          <a:extLst>
            <a:ext uri="{FF2B5EF4-FFF2-40B4-BE49-F238E27FC236}">
              <a16:creationId xmlns:a16="http://schemas.microsoft.com/office/drawing/2014/main" id="{CC3E13BD-037D-492D-A0A5-6692966A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53" name="Picture 20">
          <a:extLst>
            <a:ext uri="{FF2B5EF4-FFF2-40B4-BE49-F238E27FC236}">
              <a16:creationId xmlns:a16="http://schemas.microsoft.com/office/drawing/2014/main" id="{89DA7DF0-163F-475C-A8F5-F7A91B2E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54" name="Picture 20">
          <a:extLst>
            <a:ext uri="{FF2B5EF4-FFF2-40B4-BE49-F238E27FC236}">
              <a16:creationId xmlns:a16="http://schemas.microsoft.com/office/drawing/2014/main" id="{A9093B5B-CF20-45F0-8C8B-F47DF042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55" name="Picture 20">
          <a:extLst>
            <a:ext uri="{FF2B5EF4-FFF2-40B4-BE49-F238E27FC236}">
              <a16:creationId xmlns:a16="http://schemas.microsoft.com/office/drawing/2014/main" id="{60A6E55F-8591-4E27-95EA-03621387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56" name="Picture 20">
          <a:extLst>
            <a:ext uri="{FF2B5EF4-FFF2-40B4-BE49-F238E27FC236}">
              <a16:creationId xmlns:a16="http://schemas.microsoft.com/office/drawing/2014/main" id="{B969B20A-42F2-49D6-9BAF-04D932DA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57" name="Picture 20">
          <a:extLst>
            <a:ext uri="{FF2B5EF4-FFF2-40B4-BE49-F238E27FC236}">
              <a16:creationId xmlns:a16="http://schemas.microsoft.com/office/drawing/2014/main" id="{0FC536F5-D587-4FD2-A0C7-D9F6D98E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58" name="Picture 20">
          <a:extLst>
            <a:ext uri="{FF2B5EF4-FFF2-40B4-BE49-F238E27FC236}">
              <a16:creationId xmlns:a16="http://schemas.microsoft.com/office/drawing/2014/main" id="{1A51D49C-6B9F-47E3-9F07-87E19BEA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59" name="Picture 20">
          <a:extLst>
            <a:ext uri="{FF2B5EF4-FFF2-40B4-BE49-F238E27FC236}">
              <a16:creationId xmlns:a16="http://schemas.microsoft.com/office/drawing/2014/main" id="{7AAD0E36-8241-4642-9EEE-AB57CD50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0" name="Picture 20">
          <a:extLst>
            <a:ext uri="{FF2B5EF4-FFF2-40B4-BE49-F238E27FC236}">
              <a16:creationId xmlns:a16="http://schemas.microsoft.com/office/drawing/2014/main" id="{12F0E117-4485-4A31-AAB2-BDCA640A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1" name="Picture 20">
          <a:extLst>
            <a:ext uri="{FF2B5EF4-FFF2-40B4-BE49-F238E27FC236}">
              <a16:creationId xmlns:a16="http://schemas.microsoft.com/office/drawing/2014/main" id="{2C279867-D0CD-4BA2-84A0-233AB99D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2" name="Picture 20">
          <a:extLst>
            <a:ext uri="{FF2B5EF4-FFF2-40B4-BE49-F238E27FC236}">
              <a16:creationId xmlns:a16="http://schemas.microsoft.com/office/drawing/2014/main" id="{D3CC175C-2256-49B6-94B6-B0DE5F22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3" name="Picture 20">
          <a:extLst>
            <a:ext uri="{FF2B5EF4-FFF2-40B4-BE49-F238E27FC236}">
              <a16:creationId xmlns:a16="http://schemas.microsoft.com/office/drawing/2014/main" id="{57EE5DBB-E924-4830-8797-1D9E139B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4" name="Picture 20">
          <a:extLst>
            <a:ext uri="{FF2B5EF4-FFF2-40B4-BE49-F238E27FC236}">
              <a16:creationId xmlns:a16="http://schemas.microsoft.com/office/drawing/2014/main" id="{7047B898-7B56-4C15-81E1-27803F96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5" name="Picture 20">
          <a:extLst>
            <a:ext uri="{FF2B5EF4-FFF2-40B4-BE49-F238E27FC236}">
              <a16:creationId xmlns:a16="http://schemas.microsoft.com/office/drawing/2014/main" id="{B421A7B0-D7FD-44B8-B1DB-005DE25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6" name="Picture 20">
          <a:extLst>
            <a:ext uri="{FF2B5EF4-FFF2-40B4-BE49-F238E27FC236}">
              <a16:creationId xmlns:a16="http://schemas.microsoft.com/office/drawing/2014/main" id="{CE166CD1-0549-4DCA-B816-F5A443FA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7" name="Picture 20">
          <a:extLst>
            <a:ext uri="{FF2B5EF4-FFF2-40B4-BE49-F238E27FC236}">
              <a16:creationId xmlns:a16="http://schemas.microsoft.com/office/drawing/2014/main" id="{D818C790-EF51-4975-82ED-D1BE5C71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8" name="Picture 20">
          <a:extLst>
            <a:ext uri="{FF2B5EF4-FFF2-40B4-BE49-F238E27FC236}">
              <a16:creationId xmlns:a16="http://schemas.microsoft.com/office/drawing/2014/main" id="{C257A67A-02ED-419A-94C6-058D3005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69" name="Picture 20">
          <a:extLst>
            <a:ext uri="{FF2B5EF4-FFF2-40B4-BE49-F238E27FC236}">
              <a16:creationId xmlns:a16="http://schemas.microsoft.com/office/drawing/2014/main" id="{5D0B8366-00E8-4985-810A-765DC284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70" name="Picture 20">
          <a:extLst>
            <a:ext uri="{FF2B5EF4-FFF2-40B4-BE49-F238E27FC236}">
              <a16:creationId xmlns:a16="http://schemas.microsoft.com/office/drawing/2014/main" id="{3DAAA39F-1BA2-4C26-91DF-D3E771A0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71" name="Picture 20">
          <a:extLst>
            <a:ext uri="{FF2B5EF4-FFF2-40B4-BE49-F238E27FC236}">
              <a16:creationId xmlns:a16="http://schemas.microsoft.com/office/drawing/2014/main" id="{BE243EF1-7566-4553-86B4-B8FE7CC5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72" name="Picture 20">
          <a:extLst>
            <a:ext uri="{FF2B5EF4-FFF2-40B4-BE49-F238E27FC236}">
              <a16:creationId xmlns:a16="http://schemas.microsoft.com/office/drawing/2014/main" id="{CFC37C1B-AB57-4C8E-B5E3-0A3869F9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73" name="Picture 20">
          <a:extLst>
            <a:ext uri="{FF2B5EF4-FFF2-40B4-BE49-F238E27FC236}">
              <a16:creationId xmlns:a16="http://schemas.microsoft.com/office/drawing/2014/main" id="{65682901-FCF9-4537-A16E-59E3BC45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74" name="Picture 20">
          <a:extLst>
            <a:ext uri="{FF2B5EF4-FFF2-40B4-BE49-F238E27FC236}">
              <a16:creationId xmlns:a16="http://schemas.microsoft.com/office/drawing/2014/main" id="{32398549-1601-422D-BC81-78CD1250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75" name="Picture 20">
          <a:extLst>
            <a:ext uri="{FF2B5EF4-FFF2-40B4-BE49-F238E27FC236}">
              <a16:creationId xmlns:a16="http://schemas.microsoft.com/office/drawing/2014/main" id="{E0C9D24D-C0E9-414D-A17A-45C98EC6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476" name="Picture 20">
          <a:extLst>
            <a:ext uri="{FF2B5EF4-FFF2-40B4-BE49-F238E27FC236}">
              <a16:creationId xmlns:a16="http://schemas.microsoft.com/office/drawing/2014/main" id="{22703601-C4BF-47E6-9977-979511B1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77" name="Picture 20">
          <a:extLst>
            <a:ext uri="{FF2B5EF4-FFF2-40B4-BE49-F238E27FC236}">
              <a16:creationId xmlns:a16="http://schemas.microsoft.com/office/drawing/2014/main" id="{B66F3C93-4382-4F14-894A-87767534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78" name="Picture 20">
          <a:extLst>
            <a:ext uri="{FF2B5EF4-FFF2-40B4-BE49-F238E27FC236}">
              <a16:creationId xmlns:a16="http://schemas.microsoft.com/office/drawing/2014/main" id="{4C93CA6F-7DA6-431A-A364-0BE21DDC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79" name="Picture 20">
          <a:extLst>
            <a:ext uri="{FF2B5EF4-FFF2-40B4-BE49-F238E27FC236}">
              <a16:creationId xmlns:a16="http://schemas.microsoft.com/office/drawing/2014/main" id="{5830AE6C-1C95-440C-9D07-00FF70CF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0" name="Picture 20">
          <a:extLst>
            <a:ext uri="{FF2B5EF4-FFF2-40B4-BE49-F238E27FC236}">
              <a16:creationId xmlns:a16="http://schemas.microsoft.com/office/drawing/2014/main" id="{51E811EB-AC98-47AC-A6DB-F3EA1EE4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1" name="Picture 20">
          <a:extLst>
            <a:ext uri="{FF2B5EF4-FFF2-40B4-BE49-F238E27FC236}">
              <a16:creationId xmlns:a16="http://schemas.microsoft.com/office/drawing/2014/main" id="{5C03D91C-8D7D-4184-8CD1-2D02507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2" name="Picture 20">
          <a:extLst>
            <a:ext uri="{FF2B5EF4-FFF2-40B4-BE49-F238E27FC236}">
              <a16:creationId xmlns:a16="http://schemas.microsoft.com/office/drawing/2014/main" id="{DB6A3FDC-E121-4DF7-ACAA-04A52348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3" name="Picture 20">
          <a:extLst>
            <a:ext uri="{FF2B5EF4-FFF2-40B4-BE49-F238E27FC236}">
              <a16:creationId xmlns:a16="http://schemas.microsoft.com/office/drawing/2014/main" id="{49AD2D35-3E73-4942-A632-6152DB6D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4" name="Picture 20">
          <a:extLst>
            <a:ext uri="{FF2B5EF4-FFF2-40B4-BE49-F238E27FC236}">
              <a16:creationId xmlns:a16="http://schemas.microsoft.com/office/drawing/2014/main" id="{B3A36E23-C922-4E34-B73F-686B76C4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5" name="Picture 20">
          <a:extLst>
            <a:ext uri="{FF2B5EF4-FFF2-40B4-BE49-F238E27FC236}">
              <a16:creationId xmlns:a16="http://schemas.microsoft.com/office/drawing/2014/main" id="{93857093-64DD-4FCF-8D96-2612135A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6" name="Picture 20">
          <a:extLst>
            <a:ext uri="{FF2B5EF4-FFF2-40B4-BE49-F238E27FC236}">
              <a16:creationId xmlns:a16="http://schemas.microsoft.com/office/drawing/2014/main" id="{3472A33B-DC1B-486D-9EB9-8E2D4B86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7" name="Picture 20">
          <a:extLst>
            <a:ext uri="{FF2B5EF4-FFF2-40B4-BE49-F238E27FC236}">
              <a16:creationId xmlns:a16="http://schemas.microsoft.com/office/drawing/2014/main" id="{79178F4D-CB64-4357-B91F-0CF4C99C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8" name="Picture 20">
          <a:extLst>
            <a:ext uri="{FF2B5EF4-FFF2-40B4-BE49-F238E27FC236}">
              <a16:creationId xmlns:a16="http://schemas.microsoft.com/office/drawing/2014/main" id="{2471F9BE-E5E7-4A33-9431-1912F884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89" name="Picture 20">
          <a:extLst>
            <a:ext uri="{FF2B5EF4-FFF2-40B4-BE49-F238E27FC236}">
              <a16:creationId xmlns:a16="http://schemas.microsoft.com/office/drawing/2014/main" id="{88862BE4-FE57-4735-9734-E9F51102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0" name="Picture 20">
          <a:extLst>
            <a:ext uri="{FF2B5EF4-FFF2-40B4-BE49-F238E27FC236}">
              <a16:creationId xmlns:a16="http://schemas.microsoft.com/office/drawing/2014/main" id="{E36C36C5-112D-48F0-944F-4FC2037A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1" name="Picture 20">
          <a:extLst>
            <a:ext uri="{FF2B5EF4-FFF2-40B4-BE49-F238E27FC236}">
              <a16:creationId xmlns:a16="http://schemas.microsoft.com/office/drawing/2014/main" id="{CEE3FE4E-6625-4900-82A7-15CB80D2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2" name="Picture 20">
          <a:extLst>
            <a:ext uri="{FF2B5EF4-FFF2-40B4-BE49-F238E27FC236}">
              <a16:creationId xmlns:a16="http://schemas.microsoft.com/office/drawing/2014/main" id="{75B757BF-3693-4060-A9CA-866AEE1F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3" name="Picture 20">
          <a:extLst>
            <a:ext uri="{FF2B5EF4-FFF2-40B4-BE49-F238E27FC236}">
              <a16:creationId xmlns:a16="http://schemas.microsoft.com/office/drawing/2014/main" id="{BAC9BB83-D1B3-41DB-A0AD-74CC5D21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4" name="Picture 20">
          <a:extLst>
            <a:ext uri="{FF2B5EF4-FFF2-40B4-BE49-F238E27FC236}">
              <a16:creationId xmlns:a16="http://schemas.microsoft.com/office/drawing/2014/main" id="{E2C71057-F161-4ADC-A024-85C6B51C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5" name="Picture 20">
          <a:extLst>
            <a:ext uri="{FF2B5EF4-FFF2-40B4-BE49-F238E27FC236}">
              <a16:creationId xmlns:a16="http://schemas.microsoft.com/office/drawing/2014/main" id="{5430FA15-B088-43F2-9F61-EACD542B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6" name="Picture 20">
          <a:extLst>
            <a:ext uri="{FF2B5EF4-FFF2-40B4-BE49-F238E27FC236}">
              <a16:creationId xmlns:a16="http://schemas.microsoft.com/office/drawing/2014/main" id="{C2341026-6F8F-4663-B484-7733A35C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7" name="Picture 20">
          <a:extLst>
            <a:ext uri="{FF2B5EF4-FFF2-40B4-BE49-F238E27FC236}">
              <a16:creationId xmlns:a16="http://schemas.microsoft.com/office/drawing/2014/main" id="{5C734BDB-C252-46C2-B6CB-2D92E999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8" name="Picture 20">
          <a:extLst>
            <a:ext uri="{FF2B5EF4-FFF2-40B4-BE49-F238E27FC236}">
              <a16:creationId xmlns:a16="http://schemas.microsoft.com/office/drawing/2014/main" id="{4AD8EA33-21CF-4388-B532-261C2E5D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499" name="Picture 20">
          <a:extLst>
            <a:ext uri="{FF2B5EF4-FFF2-40B4-BE49-F238E27FC236}">
              <a16:creationId xmlns:a16="http://schemas.microsoft.com/office/drawing/2014/main" id="{71196DFA-9507-4996-8A7A-1ED136B6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00" name="Picture 20">
          <a:extLst>
            <a:ext uri="{FF2B5EF4-FFF2-40B4-BE49-F238E27FC236}">
              <a16:creationId xmlns:a16="http://schemas.microsoft.com/office/drawing/2014/main" id="{94DC7BD6-01F0-49F1-B24E-F401DB05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1" name="Picture 20">
          <a:extLst>
            <a:ext uri="{FF2B5EF4-FFF2-40B4-BE49-F238E27FC236}">
              <a16:creationId xmlns:a16="http://schemas.microsoft.com/office/drawing/2014/main" id="{E3B82A88-7925-48AC-8C26-D9877B9C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2" name="Picture 20">
          <a:extLst>
            <a:ext uri="{FF2B5EF4-FFF2-40B4-BE49-F238E27FC236}">
              <a16:creationId xmlns:a16="http://schemas.microsoft.com/office/drawing/2014/main" id="{6078A4E3-D189-45D7-A15D-271AAAFB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3" name="Picture 20">
          <a:extLst>
            <a:ext uri="{FF2B5EF4-FFF2-40B4-BE49-F238E27FC236}">
              <a16:creationId xmlns:a16="http://schemas.microsoft.com/office/drawing/2014/main" id="{DB135F77-8A20-4556-A758-CEF41796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4" name="Picture 20">
          <a:extLst>
            <a:ext uri="{FF2B5EF4-FFF2-40B4-BE49-F238E27FC236}">
              <a16:creationId xmlns:a16="http://schemas.microsoft.com/office/drawing/2014/main" id="{11E59DF7-0B63-466A-A455-AA163343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5" name="Picture 20">
          <a:extLst>
            <a:ext uri="{FF2B5EF4-FFF2-40B4-BE49-F238E27FC236}">
              <a16:creationId xmlns:a16="http://schemas.microsoft.com/office/drawing/2014/main" id="{E52A3737-035D-415B-B3C0-672FCEB5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6" name="Picture 20">
          <a:extLst>
            <a:ext uri="{FF2B5EF4-FFF2-40B4-BE49-F238E27FC236}">
              <a16:creationId xmlns:a16="http://schemas.microsoft.com/office/drawing/2014/main" id="{35DAAF0D-B9B1-41C9-B411-8992AA23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7" name="Picture 20">
          <a:extLst>
            <a:ext uri="{FF2B5EF4-FFF2-40B4-BE49-F238E27FC236}">
              <a16:creationId xmlns:a16="http://schemas.microsoft.com/office/drawing/2014/main" id="{31C1E030-5746-4ADE-884F-3F6BC339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8" name="Picture 20">
          <a:extLst>
            <a:ext uri="{FF2B5EF4-FFF2-40B4-BE49-F238E27FC236}">
              <a16:creationId xmlns:a16="http://schemas.microsoft.com/office/drawing/2014/main" id="{11DE5C80-F7A7-47CB-A64A-3A3DF8C4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09" name="Picture 20">
          <a:extLst>
            <a:ext uri="{FF2B5EF4-FFF2-40B4-BE49-F238E27FC236}">
              <a16:creationId xmlns:a16="http://schemas.microsoft.com/office/drawing/2014/main" id="{913CB346-2447-4D43-8C12-A70B424A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0" name="Picture 20">
          <a:extLst>
            <a:ext uri="{FF2B5EF4-FFF2-40B4-BE49-F238E27FC236}">
              <a16:creationId xmlns:a16="http://schemas.microsoft.com/office/drawing/2014/main" id="{BCF06399-C7E0-4513-A428-A5EA42A1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1" name="Picture 20">
          <a:extLst>
            <a:ext uri="{FF2B5EF4-FFF2-40B4-BE49-F238E27FC236}">
              <a16:creationId xmlns:a16="http://schemas.microsoft.com/office/drawing/2014/main" id="{3A8DE89C-4314-4655-8132-DFCC3F87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2" name="Picture 20">
          <a:extLst>
            <a:ext uri="{FF2B5EF4-FFF2-40B4-BE49-F238E27FC236}">
              <a16:creationId xmlns:a16="http://schemas.microsoft.com/office/drawing/2014/main" id="{C330A988-15A3-42E0-AD75-74B56C26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3" name="Picture 20">
          <a:extLst>
            <a:ext uri="{FF2B5EF4-FFF2-40B4-BE49-F238E27FC236}">
              <a16:creationId xmlns:a16="http://schemas.microsoft.com/office/drawing/2014/main" id="{CCCA7623-61F5-4511-80C3-4836A7DB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4" name="Picture 20">
          <a:extLst>
            <a:ext uri="{FF2B5EF4-FFF2-40B4-BE49-F238E27FC236}">
              <a16:creationId xmlns:a16="http://schemas.microsoft.com/office/drawing/2014/main" id="{3432C23B-D206-44E9-A4C8-F6980303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5" name="Picture 20">
          <a:extLst>
            <a:ext uri="{FF2B5EF4-FFF2-40B4-BE49-F238E27FC236}">
              <a16:creationId xmlns:a16="http://schemas.microsoft.com/office/drawing/2014/main" id="{BBB3C2C1-C610-498E-9EBA-EF5F78EF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6" name="Picture 20">
          <a:extLst>
            <a:ext uri="{FF2B5EF4-FFF2-40B4-BE49-F238E27FC236}">
              <a16:creationId xmlns:a16="http://schemas.microsoft.com/office/drawing/2014/main" id="{BF7DD944-9274-4421-9DC3-BB590A88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7" name="Picture 20">
          <a:extLst>
            <a:ext uri="{FF2B5EF4-FFF2-40B4-BE49-F238E27FC236}">
              <a16:creationId xmlns:a16="http://schemas.microsoft.com/office/drawing/2014/main" id="{332F1623-4A3C-4967-85E1-02B28A57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8" name="Picture 20">
          <a:extLst>
            <a:ext uri="{FF2B5EF4-FFF2-40B4-BE49-F238E27FC236}">
              <a16:creationId xmlns:a16="http://schemas.microsoft.com/office/drawing/2014/main" id="{A85D8BFB-718E-470E-8361-9BAEAA1D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19" name="Picture 20">
          <a:extLst>
            <a:ext uri="{FF2B5EF4-FFF2-40B4-BE49-F238E27FC236}">
              <a16:creationId xmlns:a16="http://schemas.microsoft.com/office/drawing/2014/main" id="{110D061F-0535-496E-AD36-0E6D6801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20" name="Picture 20">
          <a:extLst>
            <a:ext uri="{FF2B5EF4-FFF2-40B4-BE49-F238E27FC236}">
              <a16:creationId xmlns:a16="http://schemas.microsoft.com/office/drawing/2014/main" id="{F27DB8B6-D8D1-4944-A3F6-14AD3586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21" name="Picture 20">
          <a:extLst>
            <a:ext uri="{FF2B5EF4-FFF2-40B4-BE49-F238E27FC236}">
              <a16:creationId xmlns:a16="http://schemas.microsoft.com/office/drawing/2014/main" id="{ED1E5EF2-8031-47DF-8727-066BC663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22" name="Picture 20">
          <a:extLst>
            <a:ext uri="{FF2B5EF4-FFF2-40B4-BE49-F238E27FC236}">
              <a16:creationId xmlns:a16="http://schemas.microsoft.com/office/drawing/2014/main" id="{4F9FB614-A2BE-4C42-8C35-77FA1F37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23" name="Picture 20">
          <a:extLst>
            <a:ext uri="{FF2B5EF4-FFF2-40B4-BE49-F238E27FC236}">
              <a16:creationId xmlns:a16="http://schemas.microsoft.com/office/drawing/2014/main" id="{6E56169C-8489-4E94-90AD-6B7A96C5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24" name="Picture 20">
          <a:extLst>
            <a:ext uri="{FF2B5EF4-FFF2-40B4-BE49-F238E27FC236}">
              <a16:creationId xmlns:a16="http://schemas.microsoft.com/office/drawing/2014/main" id="{331A7EC5-33D7-47F2-B1A4-64776EEB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25" name="Picture 20">
          <a:extLst>
            <a:ext uri="{FF2B5EF4-FFF2-40B4-BE49-F238E27FC236}">
              <a16:creationId xmlns:a16="http://schemas.microsoft.com/office/drawing/2014/main" id="{1D3599C9-7FBE-4408-8B5D-6ABEBBD4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26" name="Picture 20">
          <a:extLst>
            <a:ext uri="{FF2B5EF4-FFF2-40B4-BE49-F238E27FC236}">
              <a16:creationId xmlns:a16="http://schemas.microsoft.com/office/drawing/2014/main" id="{F8C8F839-3DB6-411A-B207-AE5269A8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27" name="Picture 20">
          <a:extLst>
            <a:ext uri="{FF2B5EF4-FFF2-40B4-BE49-F238E27FC236}">
              <a16:creationId xmlns:a16="http://schemas.microsoft.com/office/drawing/2014/main" id="{DA3DFF7B-505D-41BC-A906-E6C72189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28" name="Picture 20">
          <a:extLst>
            <a:ext uri="{FF2B5EF4-FFF2-40B4-BE49-F238E27FC236}">
              <a16:creationId xmlns:a16="http://schemas.microsoft.com/office/drawing/2014/main" id="{1A5FB66B-1FF5-4410-A156-C139DC23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29" name="Picture 20">
          <a:extLst>
            <a:ext uri="{FF2B5EF4-FFF2-40B4-BE49-F238E27FC236}">
              <a16:creationId xmlns:a16="http://schemas.microsoft.com/office/drawing/2014/main" id="{337861AC-56B3-49C8-8AB5-615DBB05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0" name="Picture 20">
          <a:extLst>
            <a:ext uri="{FF2B5EF4-FFF2-40B4-BE49-F238E27FC236}">
              <a16:creationId xmlns:a16="http://schemas.microsoft.com/office/drawing/2014/main" id="{034CD42F-6561-4282-A68F-B0359DA8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1" name="Picture 20">
          <a:extLst>
            <a:ext uri="{FF2B5EF4-FFF2-40B4-BE49-F238E27FC236}">
              <a16:creationId xmlns:a16="http://schemas.microsoft.com/office/drawing/2014/main" id="{0DDBAF64-9F5B-472A-8C91-EF791B93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2" name="Picture 20">
          <a:extLst>
            <a:ext uri="{FF2B5EF4-FFF2-40B4-BE49-F238E27FC236}">
              <a16:creationId xmlns:a16="http://schemas.microsoft.com/office/drawing/2014/main" id="{4162473E-177D-4E10-82E1-DB0F4C61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3" name="Picture 20">
          <a:extLst>
            <a:ext uri="{FF2B5EF4-FFF2-40B4-BE49-F238E27FC236}">
              <a16:creationId xmlns:a16="http://schemas.microsoft.com/office/drawing/2014/main" id="{84635CB8-3667-40EA-80AD-63A9A8D2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4" name="Picture 20">
          <a:extLst>
            <a:ext uri="{FF2B5EF4-FFF2-40B4-BE49-F238E27FC236}">
              <a16:creationId xmlns:a16="http://schemas.microsoft.com/office/drawing/2014/main" id="{BE73A9FD-7282-4D6C-BDE3-E7BFDFF0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5" name="Picture 20">
          <a:extLst>
            <a:ext uri="{FF2B5EF4-FFF2-40B4-BE49-F238E27FC236}">
              <a16:creationId xmlns:a16="http://schemas.microsoft.com/office/drawing/2014/main" id="{A2A02104-084B-432D-B704-6C5B1AAF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6" name="Picture 20">
          <a:extLst>
            <a:ext uri="{FF2B5EF4-FFF2-40B4-BE49-F238E27FC236}">
              <a16:creationId xmlns:a16="http://schemas.microsoft.com/office/drawing/2014/main" id="{7BE2DE38-827F-4C97-8A6E-D7BBD532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7" name="Picture 20">
          <a:extLst>
            <a:ext uri="{FF2B5EF4-FFF2-40B4-BE49-F238E27FC236}">
              <a16:creationId xmlns:a16="http://schemas.microsoft.com/office/drawing/2014/main" id="{36C20F54-8230-417D-AFB1-04BE1DED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8" name="Picture 20">
          <a:extLst>
            <a:ext uri="{FF2B5EF4-FFF2-40B4-BE49-F238E27FC236}">
              <a16:creationId xmlns:a16="http://schemas.microsoft.com/office/drawing/2014/main" id="{FBCCAFDF-1083-4FAD-8FC3-C5356D9B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39" name="Picture 20">
          <a:extLst>
            <a:ext uri="{FF2B5EF4-FFF2-40B4-BE49-F238E27FC236}">
              <a16:creationId xmlns:a16="http://schemas.microsoft.com/office/drawing/2014/main" id="{34A0AE2D-1372-4798-8172-18F626E9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40" name="Picture 20">
          <a:extLst>
            <a:ext uri="{FF2B5EF4-FFF2-40B4-BE49-F238E27FC236}">
              <a16:creationId xmlns:a16="http://schemas.microsoft.com/office/drawing/2014/main" id="{89811E98-BFD6-4559-B29E-98CDA1BE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41" name="Picture 20">
          <a:extLst>
            <a:ext uri="{FF2B5EF4-FFF2-40B4-BE49-F238E27FC236}">
              <a16:creationId xmlns:a16="http://schemas.microsoft.com/office/drawing/2014/main" id="{779CDAFD-BD4E-46E9-88B0-F635B124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42" name="Picture 20">
          <a:extLst>
            <a:ext uri="{FF2B5EF4-FFF2-40B4-BE49-F238E27FC236}">
              <a16:creationId xmlns:a16="http://schemas.microsoft.com/office/drawing/2014/main" id="{826A49B6-7011-4470-898E-0AB7CC73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43" name="Picture 20">
          <a:extLst>
            <a:ext uri="{FF2B5EF4-FFF2-40B4-BE49-F238E27FC236}">
              <a16:creationId xmlns:a16="http://schemas.microsoft.com/office/drawing/2014/main" id="{6F295B3C-9D2F-46B1-85A3-3916A894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44" name="Picture 20">
          <a:extLst>
            <a:ext uri="{FF2B5EF4-FFF2-40B4-BE49-F238E27FC236}">
              <a16:creationId xmlns:a16="http://schemas.microsoft.com/office/drawing/2014/main" id="{8ADF5C7A-1263-4BEC-A663-AF0D66B9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45" name="Picture 20">
          <a:extLst>
            <a:ext uri="{FF2B5EF4-FFF2-40B4-BE49-F238E27FC236}">
              <a16:creationId xmlns:a16="http://schemas.microsoft.com/office/drawing/2014/main" id="{91129361-6F33-4A9E-B3F2-A4191E07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46" name="Picture 20">
          <a:extLst>
            <a:ext uri="{FF2B5EF4-FFF2-40B4-BE49-F238E27FC236}">
              <a16:creationId xmlns:a16="http://schemas.microsoft.com/office/drawing/2014/main" id="{F5DB07E0-14DD-426C-A9D6-9C5A54D6B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47" name="Picture 20">
          <a:extLst>
            <a:ext uri="{FF2B5EF4-FFF2-40B4-BE49-F238E27FC236}">
              <a16:creationId xmlns:a16="http://schemas.microsoft.com/office/drawing/2014/main" id="{78988789-7FCD-453F-8B21-C2E4EAF5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48" name="Picture 20">
          <a:extLst>
            <a:ext uri="{FF2B5EF4-FFF2-40B4-BE49-F238E27FC236}">
              <a16:creationId xmlns:a16="http://schemas.microsoft.com/office/drawing/2014/main" id="{C397BFB7-397B-40BE-9AEB-6B9DD1EE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49" name="Picture 20">
          <a:extLst>
            <a:ext uri="{FF2B5EF4-FFF2-40B4-BE49-F238E27FC236}">
              <a16:creationId xmlns:a16="http://schemas.microsoft.com/office/drawing/2014/main" id="{0F15ADDC-E22A-4E7A-8C58-CDA8FC4F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0" name="Picture 20">
          <a:extLst>
            <a:ext uri="{FF2B5EF4-FFF2-40B4-BE49-F238E27FC236}">
              <a16:creationId xmlns:a16="http://schemas.microsoft.com/office/drawing/2014/main" id="{81C2F211-E9BE-433D-A1E1-C915A993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1" name="Picture 20">
          <a:extLst>
            <a:ext uri="{FF2B5EF4-FFF2-40B4-BE49-F238E27FC236}">
              <a16:creationId xmlns:a16="http://schemas.microsoft.com/office/drawing/2014/main" id="{1E408B9D-2135-4A1F-A793-CCFE1389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2" name="Picture 20">
          <a:extLst>
            <a:ext uri="{FF2B5EF4-FFF2-40B4-BE49-F238E27FC236}">
              <a16:creationId xmlns:a16="http://schemas.microsoft.com/office/drawing/2014/main" id="{434341C3-862B-4905-8DE4-A73FFB43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3" name="Picture 20">
          <a:extLst>
            <a:ext uri="{FF2B5EF4-FFF2-40B4-BE49-F238E27FC236}">
              <a16:creationId xmlns:a16="http://schemas.microsoft.com/office/drawing/2014/main" id="{675A475D-D121-45A5-A3A7-7D271D7D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4" name="Picture 20">
          <a:extLst>
            <a:ext uri="{FF2B5EF4-FFF2-40B4-BE49-F238E27FC236}">
              <a16:creationId xmlns:a16="http://schemas.microsoft.com/office/drawing/2014/main" id="{9B5FB69F-FA66-4D4A-9982-0ABD5867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5" name="Picture 20">
          <a:extLst>
            <a:ext uri="{FF2B5EF4-FFF2-40B4-BE49-F238E27FC236}">
              <a16:creationId xmlns:a16="http://schemas.microsoft.com/office/drawing/2014/main" id="{DCFE8672-D366-4784-B980-08935758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6" name="Picture 20">
          <a:extLst>
            <a:ext uri="{FF2B5EF4-FFF2-40B4-BE49-F238E27FC236}">
              <a16:creationId xmlns:a16="http://schemas.microsoft.com/office/drawing/2014/main" id="{C7818796-0822-4F42-B93A-E5C77A9C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7" name="Picture 20">
          <a:extLst>
            <a:ext uri="{FF2B5EF4-FFF2-40B4-BE49-F238E27FC236}">
              <a16:creationId xmlns:a16="http://schemas.microsoft.com/office/drawing/2014/main" id="{A3A9C54F-A0B1-46AE-AC43-9AC71A0A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8" name="Picture 20">
          <a:extLst>
            <a:ext uri="{FF2B5EF4-FFF2-40B4-BE49-F238E27FC236}">
              <a16:creationId xmlns:a16="http://schemas.microsoft.com/office/drawing/2014/main" id="{79189F67-BDF9-40A4-BAFF-04B32B15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59" name="Picture 20">
          <a:extLst>
            <a:ext uri="{FF2B5EF4-FFF2-40B4-BE49-F238E27FC236}">
              <a16:creationId xmlns:a16="http://schemas.microsoft.com/office/drawing/2014/main" id="{EDEB9CB1-E6FB-4B0E-9024-42C7DA50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0" name="Picture 20">
          <a:extLst>
            <a:ext uri="{FF2B5EF4-FFF2-40B4-BE49-F238E27FC236}">
              <a16:creationId xmlns:a16="http://schemas.microsoft.com/office/drawing/2014/main" id="{09429AAE-BC09-4FE4-9637-1741186A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1" name="Picture 20">
          <a:extLst>
            <a:ext uri="{FF2B5EF4-FFF2-40B4-BE49-F238E27FC236}">
              <a16:creationId xmlns:a16="http://schemas.microsoft.com/office/drawing/2014/main" id="{E3DCFB8B-2621-4671-A9C0-15FC35CA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2" name="Picture 20">
          <a:extLst>
            <a:ext uri="{FF2B5EF4-FFF2-40B4-BE49-F238E27FC236}">
              <a16:creationId xmlns:a16="http://schemas.microsoft.com/office/drawing/2014/main" id="{37D1699F-CABC-4B9E-9C07-2395D604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3" name="Picture 20">
          <a:extLst>
            <a:ext uri="{FF2B5EF4-FFF2-40B4-BE49-F238E27FC236}">
              <a16:creationId xmlns:a16="http://schemas.microsoft.com/office/drawing/2014/main" id="{BCC37D36-E13A-42D4-97EC-74BF25EA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4" name="Picture 20">
          <a:extLst>
            <a:ext uri="{FF2B5EF4-FFF2-40B4-BE49-F238E27FC236}">
              <a16:creationId xmlns:a16="http://schemas.microsoft.com/office/drawing/2014/main" id="{CA94E2CF-44A9-4A9A-ABAA-97A3AEBD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5" name="Picture 20">
          <a:extLst>
            <a:ext uri="{FF2B5EF4-FFF2-40B4-BE49-F238E27FC236}">
              <a16:creationId xmlns:a16="http://schemas.microsoft.com/office/drawing/2014/main" id="{640530A2-AC44-4DF1-A964-605901B0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6" name="Picture 20">
          <a:extLst>
            <a:ext uri="{FF2B5EF4-FFF2-40B4-BE49-F238E27FC236}">
              <a16:creationId xmlns:a16="http://schemas.microsoft.com/office/drawing/2014/main" id="{B24EFF4C-8844-4DBB-9410-3849535E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7" name="Picture 20">
          <a:extLst>
            <a:ext uri="{FF2B5EF4-FFF2-40B4-BE49-F238E27FC236}">
              <a16:creationId xmlns:a16="http://schemas.microsoft.com/office/drawing/2014/main" id="{A1B9C639-50A7-469E-AE4B-0A71139B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68" name="Picture 20">
          <a:extLst>
            <a:ext uri="{FF2B5EF4-FFF2-40B4-BE49-F238E27FC236}">
              <a16:creationId xmlns:a16="http://schemas.microsoft.com/office/drawing/2014/main" id="{52912DF4-1165-45DE-BEA4-50D541C2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69" name="Picture 20">
          <a:extLst>
            <a:ext uri="{FF2B5EF4-FFF2-40B4-BE49-F238E27FC236}">
              <a16:creationId xmlns:a16="http://schemas.microsoft.com/office/drawing/2014/main" id="{043413ED-D5D4-4CFD-9819-C32FB12E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0" name="Picture 20">
          <a:extLst>
            <a:ext uri="{FF2B5EF4-FFF2-40B4-BE49-F238E27FC236}">
              <a16:creationId xmlns:a16="http://schemas.microsoft.com/office/drawing/2014/main" id="{4B0F9034-6329-4F95-8B06-7AEE34D6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1" name="Picture 20">
          <a:extLst>
            <a:ext uri="{FF2B5EF4-FFF2-40B4-BE49-F238E27FC236}">
              <a16:creationId xmlns:a16="http://schemas.microsoft.com/office/drawing/2014/main" id="{8CE727D8-5252-4BC5-841B-53CCAE47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2" name="Picture 20">
          <a:extLst>
            <a:ext uri="{FF2B5EF4-FFF2-40B4-BE49-F238E27FC236}">
              <a16:creationId xmlns:a16="http://schemas.microsoft.com/office/drawing/2014/main" id="{542FE2F2-9D2D-43CF-B26E-68078FA8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3" name="Picture 20">
          <a:extLst>
            <a:ext uri="{FF2B5EF4-FFF2-40B4-BE49-F238E27FC236}">
              <a16:creationId xmlns:a16="http://schemas.microsoft.com/office/drawing/2014/main" id="{F9F5DB26-F509-4F98-8250-2AA030AE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4" name="Picture 20">
          <a:extLst>
            <a:ext uri="{FF2B5EF4-FFF2-40B4-BE49-F238E27FC236}">
              <a16:creationId xmlns:a16="http://schemas.microsoft.com/office/drawing/2014/main" id="{BA2E4513-5A84-4146-A2F9-22F2566B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5" name="Picture 20">
          <a:extLst>
            <a:ext uri="{FF2B5EF4-FFF2-40B4-BE49-F238E27FC236}">
              <a16:creationId xmlns:a16="http://schemas.microsoft.com/office/drawing/2014/main" id="{E42D7B4E-A4C2-472D-B6DC-4E156777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6" name="Picture 20">
          <a:extLst>
            <a:ext uri="{FF2B5EF4-FFF2-40B4-BE49-F238E27FC236}">
              <a16:creationId xmlns:a16="http://schemas.microsoft.com/office/drawing/2014/main" id="{1B21FAF0-778B-4D1D-AD62-3E2F3DEC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7" name="Picture 20">
          <a:extLst>
            <a:ext uri="{FF2B5EF4-FFF2-40B4-BE49-F238E27FC236}">
              <a16:creationId xmlns:a16="http://schemas.microsoft.com/office/drawing/2014/main" id="{C09CC8AB-DE2A-40FC-BCFF-F114C447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8" name="Picture 20">
          <a:extLst>
            <a:ext uri="{FF2B5EF4-FFF2-40B4-BE49-F238E27FC236}">
              <a16:creationId xmlns:a16="http://schemas.microsoft.com/office/drawing/2014/main" id="{BAB7C500-11DB-42D1-A4F3-7D4CA8B5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79" name="Picture 20">
          <a:extLst>
            <a:ext uri="{FF2B5EF4-FFF2-40B4-BE49-F238E27FC236}">
              <a16:creationId xmlns:a16="http://schemas.microsoft.com/office/drawing/2014/main" id="{EF8C1D43-562B-4A14-9C83-171BF2CE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0" name="Picture 20">
          <a:extLst>
            <a:ext uri="{FF2B5EF4-FFF2-40B4-BE49-F238E27FC236}">
              <a16:creationId xmlns:a16="http://schemas.microsoft.com/office/drawing/2014/main" id="{D69614D6-5366-4EEE-B7FA-4008B9F2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1" name="Picture 20">
          <a:extLst>
            <a:ext uri="{FF2B5EF4-FFF2-40B4-BE49-F238E27FC236}">
              <a16:creationId xmlns:a16="http://schemas.microsoft.com/office/drawing/2014/main" id="{8B308C65-8ACA-4E60-AE19-9EF54F00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2" name="Picture 20">
          <a:extLst>
            <a:ext uri="{FF2B5EF4-FFF2-40B4-BE49-F238E27FC236}">
              <a16:creationId xmlns:a16="http://schemas.microsoft.com/office/drawing/2014/main" id="{9E05786A-1AA8-4FBC-8260-208D4E7A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3" name="Picture 20">
          <a:extLst>
            <a:ext uri="{FF2B5EF4-FFF2-40B4-BE49-F238E27FC236}">
              <a16:creationId xmlns:a16="http://schemas.microsoft.com/office/drawing/2014/main" id="{81B64591-D00D-4284-B4D5-1FB3CBDF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4" name="Picture 20">
          <a:extLst>
            <a:ext uri="{FF2B5EF4-FFF2-40B4-BE49-F238E27FC236}">
              <a16:creationId xmlns:a16="http://schemas.microsoft.com/office/drawing/2014/main" id="{FFDFE9D6-C8D8-4F7C-89CC-ED886EE8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5" name="Picture 20">
          <a:extLst>
            <a:ext uri="{FF2B5EF4-FFF2-40B4-BE49-F238E27FC236}">
              <a16:creationId xmlns:a16="http://schemas.microsoft.com/office/drawing/2014/main" id="{11DC9FF3-B5B2-4911-82BE-B2DF4A20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6" name="Picture 20">
          <a:extLst>
            <a:ext uri="{FF2B5EF4-FFF2-40B4-BE49-F238E27FC236}">
              <a16:creationId xmlns:a16="http://schemas.microsoft.com/office/drawing/2014/main" id="{194B89C0-C1F9-45A0-BA2B-F25933AE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7" name="Picture 20">
          <a:extLst>
            <a:ext uri="{FF2B5EF4-FFF2-40B4-BE49-F238E27FC236}">
              <a16:creationId xmlns:a16="http://schemas.microsoft.com/office/drawing/2014/main" id="{282086F1-5782-472A-8B30-187E3E63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8" name="Picture 20">
          <a:extLst>
            <a:ext uri="{FF2B5EF4-FFF2-40B4-BE49-F238E27FC236}">
              <a16:creationId xmlns:a16="http://schemas.microsoft.com/office/drawing/2014/main" id="{F67D670B-2E75-4C03-9A5A-8F3D1463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89" name="Picture 20">
          <a:extLst>
            <a:ext uri="{FF2B5EF4-FFF2-40B4-BE49-F238E27FC236}">
              <a16:creationId xmlns:a16="http://schemas.microsoft.com/office/drawing/2014/main" id="{8ACC5D88-7614-48F1-8CD3-ECCD25DB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90" name="Picture 20">
          <a:extLst>
            <a:ext uri="{FF2B5EF4-FFF2-40B4-BE49-F238E27FC236}">
              <a16:creationId xmlns:a16="http://schemas.microsoft.com/office/drawing/2014/main" id="{0D6968B2-7456-4A21-AA77-514A6F9B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91" name="Picture 20">
          <a:extLst>
            <a:ext uri="{FF2B5EF4-FFF2-40B4-BE49-F238E27FC236}">
              <a16:creationId xmlns:a16="http://schemas.microsoft.com/office/drawing/2014/main" id="{F26F3B97-073A-4E1D-8C97-E7BDF3CA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592" name="Picture 20">
          <a:extLst>
            <a:ext uri="{FF2B5EF4-FFF2-40B4-BE49-F238E27FC236}">
              <a16:creationId xmlns:a16="http://schemas.microsoft.com/office/drawing/2014/main" id="{EE370EBA-9CF0-4230-B8B4-33F6A49E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93" name="Picture 20">
          <a:extLst>
            <a:ext uri="{FF2B5EF4-FFF2-40B4-BE49-F238E27FC236}">
              <a16:creationId xmlns:a16="http://schemas.microsoft.com/office/drawing/2014/main" id="{103ECBAB-3559-467C-825B-7B8D3C1C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94" name="Picture 20">
          <a:extLst>
            <a:ext uri="{FF2B5EF4-FFF2-40B4-BE49-F238E27FC236}">
              <a16:creationId xmlns:a16="http://schemas.microsoft.com/office/drawing/2014/main" id="{48282F8C-2B2F-4BC9-A933-EECCCBAE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95" name="Picture 20">
          <a:extLst>
            <a:ext uri="{FF2B5EF4-FFF2-40B4-BE49-F238E27FC236}">
              <a16:creationId xmlns:a16="http://schemas.microsoft.com/office/drawing/2014/main" id="{757A6E9F-E0F8-42A4-AD6F-C39C6A1F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96" name="Picture 20">
          <a:extLst>
            <a:ext uri="{FF2B5EF4-FFF2-40B4-BE49-F238E27FC236}">
              <a16:creationId xmlns:a16="http://schemas.microsoft.com/office/drawing/2014/main" id="{50A62EBD-C63C-445A-97F0-98798E52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97" name="Picture 20">
          <a:extLst>
            <a:ext uri="{FF2B5EF4-FFF2-40B4-BE49-F238E27FC236}">
              <a16:creationId xmlns:a16="http://schemas.microsoft.com/office/drawing/2014/main" id="{84D5A06E-4FBE-41C6-A2FE-402497B2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98" name="Picture 20">
          <a:extLst>
            <a:ext uri="{FF2B5EF4-FFF2-40B4-BE49-F238E27FC236}">
              <a16:creationId xmlns:a16="http://schemas.microsoft.com/office/drawing/2014/main" id="{51D3D2E5-BBB6-4C7A-8899-8A59D826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599" name="Picture 20">
          <a:extLst>
            <a:ext uri="{FF2B5EF4-FFF2-40B4-BE49-F238E27FC236}">
              <a16:creationId xmlns:a16="http://schemas.microsoft.com/office/drawing/2014/main" id="{80B4D2D1-EDB3-4580-A411-CF447E56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0" name="Picture 20">
          <a:extLst>
            <a:ext uri="{FF2B5EF4-FFF2-40B4-BE49-F238E27FC236}">
              <a16:creationId xmlns:a16="http://schemas.microsoft.com/office/drawing/2014/main" id="{2F1D4ABA-B728-4441-880C-268350F3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1" name="Picture 20">
          <a:extLst>
            <a:ext uri="{FF2B5EF4-FFF2-40B4-BE49-F238E27FC236}">
              <a16:creationId xmlns:a16="http://schemas.microsoft.com/office/drawing/2014/main" id="{A1313417-75CD-40B5-B845-EDBD11CB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2" name="Picture 20">
          <a:extLst>
            <a:ext uri="{FF2B5EF4-FFF2-40B4-BE49-F238E27FC236}">
              <a16:creationId xmlns:a16="http://schemas.microsoft.com/office/drawing/2014/main" id="{160EDDD4-9678-48F5-A509-1B6EA2F3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3" name="Picture 20">
          <a:extLst>
            <a:ext uri="{FF2B5EF4-FFF2-40B4-BE49-F238E27FC236}">
              <a16:creationId xmlns:a16="http://schemas.microsoft.com/office/drawing/2014/main" id="{DB1EC13D-AC95-4732-94A3-9F143F6EC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4" name="Picture 20">
          <a:extLst>
            <a:ext uri="{FF2B5EF4-FFF2-40B4-BE49-F238E27FC236}">
              <a16:creationId xmlns:a16="http://schemas.microsoft.com/office/drawing/2014/main" id="{93D4E267-8378-4821-86EC-028F7407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5" name="Picture 20">
          <a:extLst>
            <a:ext uri="{FF2B5EF4-FFF2-40B4-BE49-F238E27FC236}">
              <a16:creationId xmlns:a16="http://schemas.microsoft.com/office/drawing/2014/main" id="{CC64315D-19CA-4BB6-8642-18DA4B3A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6" name="Picture 20">
          <a:extLst>
            <a:ext uri="{FF2B5EF4-FFF2-40B4-BE49-F238E27FC236}">
              <a16:creationId xmlns:a16="http://schemas.microsoft.com/office/drawing/2014/main" id="{D79B59D1-F778-450D-BC3A-42949E08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7" name="Picture 20">
          <a:extLst>
            <a:ext uri="{FF2B5EF4-FFF2-40B4-BE49-F238E27FC236}">
              <a16:creationId xmlns:a16="http://schemas.microsoft.com/office/drawing/2014/main" id="{85F876AF-D0E3-4C57-8202-9E79D029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8" name="Picture 20">
          <a:extLst>
            <a:ext uri="{FF2B5EF4-FFF2-40B4-BE49-F238E27FC236}">
              <a16:creationId xmlns:a16="http://schemas.microsoft.com/office/drawing/2014/main" id="{BCD9B296-6F0F-48F5-A5E7-9037C07E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09" name="Picture 20">
          <a:extLst>
            <a:ext uri="{FF2B5EF4-FFF2-40B4-BE49-F238E27FC236}">
              <a16:creationId xmlns:a16="http://schemas.microsoft.com/office/drawing/2014/main" id="{9932ABF4-EF26-4AAC-B31D-E8238F2B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10" name="Picture 20">
          <a:extLst>
            <a:ext uri="{FF2B5EF4-FFF2-40B4-BE49-F238E27FC236}">
              <a16:creationId xmlns:a16="http://schemas.microsoft.com/office/drawing/2014/main" id="{02371044-4D20-45D5-8394-A4F3B252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11" name="Picture 20">
          <a:extLst>
            <a:ext uri="{FF2B5EF4-FFF2-40B4-BE49-F238E27FC236}">
              <a16:creationId xmlns:a16="http://schemas.microsoft.com/office/drawing/2014/main" id="{D27067E1-101F-4417-825A-F1665960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12" name="Picture 20">
          <a:extLst>
            <a:ext uri="{FF2B5EF4-FFF2-40B4-BE49-F238E27FC236}">
              <a16:creationId xmlns:a16="http://schemas.microsoft.com/office/drawing/2014/main" id="{6A34AE10-91D0-417F-A796-5BB6D4A9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13" name="Picture 20">
          <a:extLst>
            <a:ext uri="{FF2B5EF4-FFF2-40B4-BE49-F238E27FC236}">
              <a16:creationId xmlns:a16="http://schemas.microsoft.com/office/drawing/2014/main" id="{3670B499-CDA8-48ED-BD45-6962AF4E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14" name="Picture 20">
          <a:extLst>
            <a:ext uri="{FF2B5EF4-FFF2-40B4-BE49-F238E27FC236}">
              <a16:creationId xmlns:a16="http://schemas.microsoft.com/office/drawing/2014/main" id="{D6F8FCD3-24C8-4419-B0F9-82C45935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15" name="Picture 20">
          <a:extLst>
            <a:ext uri="{FF2B5EF4-FFF2-40B4-BE49-F238E27FC236}">
              <a16:creationId xmlns:a16="http://schemas.microsoft.com/office/drawing/2014/main" id="{0485847C-5440-4D04-90AA-B3DC461A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16" name="Picture 20">
          <a:extLst>
            <a:ext uri="{FF2B5EF4-FFF2-40B4-BE49-F238E27FC236}">
              <a16:creationId xmlns:a16="http://schemas.microsoft.com/office/drawing/2014/main" id="{CCEA9E37-6834-4932-B45B-EC744C20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17" name="Picture 20">
          <a:extLst>
            <a:ext uri="{FF2B5EF4-FFF2-40B4-BE49-F238E27FC236}">
              <a16:creationId xmlns:a16="http://schemas.microsoft.com/office/drawing/2014/main" id="{EF672B64-ABE8-4A23-B76D-D36BA18F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18" name="Picture 20">
          <a:extLst>
            <a:ext uri="{FF2B5EF4-FFF2-40B4-BE49-F238E27FC236}">
              <a16:creationId xmlns:a16="http://schemas.microsoft.com/office/drawing/2014/main" id="{A43823AF-16B9-453B-9ABE-F3A8AE33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19" name="Picture 20">
          <a:extLst>
            <a:ext uri="{FF2B5EF4-FFF2-40B4-BE49-F238E27FC236}">
              <a16:creationId xmlns:a16="http://schemas.microsoft.com/office/drawing/2014/main" id="{7B698831-2BB6-4605-872C-2B279AE8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0" name="Picture 20">
          <a:extLst>
            <a:ext uri="{FF2B5EF4-FFF2-40B4-BE49-F238E27FC236}">
              <a16:creationId xmlns:a16="http://schemas.microsoft.com/office/drawing/2014/main" id="{8614D283-07B0-4E83-AE18-74EC01C0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1" name="Picture 20">
          <a:extLst>
            <a:ext uri="{FF2B5EF4-FFF2-40B4-BE49-F238E27FC236}">
              <a16:creationId xmlns:a16="http://schemas.microsoft.com/office/drawing/2014/main" id="{AA839853-68BF-42EB-A66E-BC64B451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2" name="Picture 20">
          <a:extLst>
            <a:ext uri="{FF2B5EF4-FFF2-40B4-BE49-F238E27FC236}">
              <a16:creationId xmlns:a16="http://schemas.microsoft.com/office/drawing/2014/main" id="{5701FEAF-DA13-4181-B490-636C9140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3" name="Picture 20">
          <a:extLst>
            <a:ext uri="{FF2B5EF4-FFF2-40B4-BE49-F238E27FC236}">
              <a16:creationId xmlns:a16="http://schemas.microsoft.com/office/drawing/2014/main" id="{4824D8D6-7B9D-46DC-AD50-8BC14E8B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4" name="Picture 20">
          <a:extLst>
            <a:ext uri="{FF2B5EF4-FFF2-40B4-BE49-F238E27FC236}">
              <a16:creationId xmlns:a16="http://schemas.microsoft.com/office/drawing/2014/main" id="{00C888BD-21B4-4673-88F5-EE60F3EC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5" name="Picture 20">
          <a:extLst>
            <a:ext uri="{FF2B5EF4-FFF2-40B4-BE49-F238E27FC236}">
              <a16:creationId xmlns:a16="http://schemas.microsoft.com/office/drawing/2014/main" id="{F2ED2ADA-8F27-44E9-8655-4E38F8F3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6" name="Picture 20">
          <a:extLst>
            <a:ext uri="{FF2B5EF4-FFF2-40B4-BE49-F238E27FC236}">
              <a16:creationId xmlns:a16="http://schemas.microsoft.com/office/drawing/2014/main" id="{EB60699C-6D73-4ADA-BD07-6A661278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7" name="Picture 20">
          <a:extLst>
            <a:ext uri="{FF2B5EF4-FFF2-40B4-BE49-F238E27FC236}">
              <a16:creationId xmlns:a16="http://schemas.microsoft.com/office/drawing/2014/main" id="{F60C7C7F-AD51-49DA-BB37-4B91D2F0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8" name="Picture 20">
          <a:extLst>
            <a:ext uri="{FF2B5EF4-FFF2-40B4-BE49-F238E27FC236}">
              <a16:creationId xmlns:a16="http://schemas.microsoft.com/office/drawing/2014/main" id="{67FC1702-43DA-4805-BA9A-8D2A1507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29" name="Picture 20">
          <a:extLst>
            <a:ext uri="{FF2B5EF4-FFF2-40B4-BE49-F238E27FC236}">
              <a16:creationId xmlns:a16="http://schemas.microsoft.com/office/drawing/2014/main" id="{78D572CF-2917-4A98-932D-FB06C5B3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0" name="Picture 20">
          <a:extLst>
            <a:ext uri="{FF2B5EF4-FFF2-40B4-BE49-F238E27FC236}">
              <a16:creationId xmlns:a16="http://schemas.microsoft.com/office/drawing/2014/main" id="{64CFE82E-279C-48FE-ADB2-B9DD9EA9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1" name="Picture 20">
          <a:extLst>
            <a:ext uri="{FF2B5EF4-FFF2-40B4-BE49-F238E27FC236}">
              <a16:creationId xmlns:a16="http://schemas.microsoft.com/office/drawing/2014/main" id="{ED26DEFF-044C-4B80-A7D6-FDE7A7BD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2" name="Picture 20">
          <a:extLst>
            <a:ext uri="{FF2B5EF4-FFF2-40B4-BE49-F238E27FC236}">
              <a16:creationId xmlns:a16="http://schemas.microsoft.com/office/drawing/2014/main" id="{77A74AA2-7322-46CC-97BA-7A5F2C12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3" name="Picture 20">
          <a:extLst>
            <a:ext uri="{FF2B5EF4-FFF2-40B4-BE49-F238E27FC236}">
              <a16:creationId xmlns:a16="http://schemas.microsoft.com/office/drawing/2014/main" id="{645773D3-3A3A-47F0-9C37-EBEBB20C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4" name="Picture 20">
          <a:extLst>
            <a:ext uri="{FF2B5EF4-FFF2-40B4-BE49-F238E27FC236}">
              <a16:creationId xmlns:a16="http://schemas.microsoft.com/office/drawing/2014/main" id="{C0D0C7ED-DA48-4328-9584-7710A85F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5" name="Picture 20">
          <a:extLst>
            <a:ext uri="{FF2B5EF4-FFF2-40B4-BE49-F238E27FC236}">
              <a16:creationId xmlns:a16="http://schemas.microsoft.com/office/drawing/2014/main" id="{188EB873-A08F-4DEB-B0EC-338F2288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6" name="Picture 20">
          <a:extLst>
            <a:ext uri="{FF2B5EF4-FFF2-40B4-BE49-F238E27FC236}">
              <a16:creationId xmlns:a16="http://schemas.microsoft.com/office/drawing/2014/main" id="{60A2680A-5402-4AD4-B737-3FF6CE34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7" name="Picture 20">
          <a:extLst>
            <a:ext uri="{FF2B5EF4-FFF2-40B4-BE49-F238E27FC236}">
              <a16:creationId xmlns:a16="http://schemas.microsoft.com/office/drawing/2014/main" id="{11D4C6EB-6894-4DD2-A840-95DC0A21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38" name="Picture 20">
          <a:extLst>
            <a:ext uri="{FF2B5EF4-FFF2-40B4-BE49-F238E27FC236}">
              <a16:creationId xmlns:a16="http://schemas.microsoft.com/office/drawing/2014/main" id="{783F6EF0-9DF1-4A00-8095-54D9C0BE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39" name="Picture 20">
          <a:extLst>
            <a:ext uri="{FF2B5EF4-FFF2-40B4-BE49-F238E27FC236}">
              <a16:creationId xmlns:a16="http://schemas.microsoft.com/office/drawing/2014/main" id="{E791E318-62FA-492E-999C-BA9F8EFB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0" name="Picture 20">
          <a:extLst>
            <a:ext uri="{FF2B5EF4-FFF2-40B4-BE49-F238E27FC236}">
              <a16:creationId xmlns:a16="http://schemas.microsoft.com/office/drawing/2014/main" id="{E6C64884-F37A-425B-88FB-0161871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1" name="Picture 20">
          <a:extLst>
            <a:ext uri="{FF2B5EF4-FFF2-40B4-BE49-F238E27FC236}">
              <a16:creationId xmlns:a16="http://schemas.microsoft.com/office/drawing/2014/main" id="{B1CB5A5B-8D38-4A8A-9D45-B74303C9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2" name="Picture 20">
          <a:extLst>
            <a:ext uri="{FF2B5EF4-FFF2-40B4-BE49-F238E27FC236}">
              <a16:creationId xmlns:a16="http://schemas.microsoft.com/office/drawing/2014/main" id="{42727A69-F747-4CC7-9814-B3F239008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3" name="Picture 20">
          <a:extLst>
            <a:ext uri="{FF2B5EF4-FFF2-40B4-BE49-F238E27FC236}">
              <a16:creationId xmlns:a16="http://schemas.microsoft.com/office/drawing/2014/main" id="{C5B55A08-C27D-43EF-9B58-E2F8350D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4" name="Picture 20">
          <a:extLst>
            <a:ext uri="{FF2B5EF4-FFF2-40B4-BE49-F238E27FC236}">
              <a16:creationId xmlns:a16="http://schemas.microsoft.com/office/drawing/2014/main" id="{1CAF0109-1B8D-4731-8987-29E371D8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5" name="Picture 20">
          <a:extLst>
            <a:ext uri="{FF2B5EF4-FFF2-40B4-BE49-F238E27FC236}">
              <a16:creationId xmlns:a16="http://schemas.microsoft.com/office/drawing/2014/main" id="{32C74633-71E7-4F43-8DEB-CACD9111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6" name="Picture 20">
          <a:extLst>
            <a:ext uri="{FF2B5EF4-FFF2-40B4-BE49-F238E27FC236}">
              <a16:creationId xmlns:a16="http://schemas.microsoft.com/office/drawing/2014/main" id="{B6D07274-8B34-4767-85FA-5E70CA75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7" name="Picture 20">
          <a:extLst>
            <a:ext uri="{FF2B5EF4-FFF2-40B4-BE49-F238E27FC236}">
              <a16:creationId xmlns:a16="http://schemas.microsoft.com/office/drawing/2014/main" id="{5F7DA990-0979-430D-A2C4-C4B5D9AB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8" name="Picture 20">
          <a:extLst>
            <a:ext uri="{FF2B5EF4-FFF2-40B4-BE49-F238E27FC236}">
              <a16:creationId xmlns:a16="http://schemas.microsoft.com/office/drawing/2014/main" id="{4A2F0879-2107-414A-8159-16AEED0B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49" name="Picture 20">
          <a:extLst>
            <a:ext uri="{FF2B5EF4-FFF2-40B4-BE49-F238E27FC236}">
              <a16:creationId xmlns:a16="http://schemas.microsoft.com/office/drawing/2014/main" id="{C029FF75-BC9B-48C9-B9FB-75F74BE5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0" name="Picture 20">
          <a:extLst>
            <a:ext uri="{FF2B5EF4-FFF2-40B4-BE49-F238E27FC236}">
              <a16:creationId xmlns:a16="http://schemas.microsoft.com/office/drawing/2014/main" id="{E188379B-DD18-4581-AD2C-C26408E7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1" name="Picture 20">
          <a:extLst>
            <a:ext uri="{FF2B5EF4-FFF2-40B4-BE49-F238E27FC236}">
              <a16:creationId xmlns:a16="http://schemas.microsoft.com/office/drawing/2014/main" id="{8DD2590F-84EE-470C-AF67-884E83C7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2" name="Picture 20">
          <a:extLst>
            <a:ext uri="{FF2B5EF4-FFF2-40B4-BE49-F238E27FC236}">
              <a16:creationId xmlns:a16="http://schemas.microsoft.com/office/drawing/2014/main" id="{9FCCEE90-D04C-4D16-852D-7A528D9E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3" name="Picture 20">
          <a:extLst>
            <a:ext uri="{FF2B5EF4-FFF2-40B4-BE49-F238E27FC236}">
              <a16:creationId xmlns:a16="http://schemas.microsoft.com/office/drawing/2014/main" id="{6D803615-35BA-43B8-8C4D-E4EC4E7C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4" name="Picture 20">
          <a:extLst>
            <a:ext uri="{FF2B5EF4-FFF2-40B4-BE49-F238E27FC236}">
              <a16:creationId xmlns:a16="http://schemas.microsoft.com/office/drawing/2014/main" id="{E1AF5265-42CC-41E9-86B8-F1CC20C4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5" name="Picture 20">
          <a:extLst>
            <a:ext uri="{FF2B5EF4-FFF2-40B4-BE49-F238E27FC236}">
              <a16:creationId xmlns:a16="http://schemas.microsoft.com/office/drawing/2014/main" id="{522B2502-0C08-4859-A6E4-1B6BA882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6" name="Picture 20">
          <a:extLst>
            <a:ext uri="{FF2B5EF4-FFF2-40B4-BE49-F238E27FC236}">
              <a16:creationId xmlns:a16="http://schemas.microsoft.com/office/drawing/2014/main" id="{2D0D68CB-359E-4EBE-8183-1CE65BDC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7" name="Picture 20">
          <a:extLst>
            <a:ext uri="{FF2B5EF4-FFF2-40B4-BE49-F238E27FC236}">
              <a16:creationId xmlns:a16="http://schemas.microsoft.com/office/drawing/2014/main" id="{66CA28D4-AF31-421B-8D20-C851972D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8" name="Picture 20">
          <a:extLst>
            <a:ext uri="{FF2B5EF4-FFF2-40B4-BE49-F238E27FC236}">
              <a16:creationId xmlns:a16="http://schemas.microsoft.com/office/drawing/2014/main" id="{77C00C94-B6CD-4A81-84E7-B6859D99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59" name="Picture 20">
          <a:extLst>
            <a:ext uri="{FF2B5EF4-FFF2-40B4-BE49-F238E27FC236}">
              <a16:creationId xmlns:a16="http://schemas.microsoft.com/office/drawing/2014/main" id="{62B65B10-E550-4DD6-B778-C428C5843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60" name="Picture 20">
          <a:extLst>
            <a:ext uri="{FF2B5EF4-FFF2-40B4-BE49-F238E27FC236}">
              <a16:creationId xmlns:a16="http://schemas.microsoft.com/office/drawing/2014/main" id="{5077DAC3-22C2-4DBF-A1C6-323A012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1" name="Picture 20">
          <a:extLst>
            <a:ext uri="{FF2B5EF4-FFF2-40B4-BE49-F238E27FC236}">
              <a16:creationId xmlns:a16="http://schemas.microsoft.com/office/drawing/2014/main" id="{AD66F0C4-6A02-4B81-A9D0-B47498F0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2" name="Picture 20">
          <a:extLst>
            <a:ext uri="{FF2B5EF4-FFF2-40B4-BE49-F238E27FC236}">
              <a16:creationId xmlns:a16="http://schemas.microsoft.com/office/drawing/2014/main" id="{852DAE86-15F1-42BE-BBA5-99EF4492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3" name="Picture 20">
          <a:extLst>
            <a:ext uri="{FF2B5EF4-FFF2-40B4-BE49-F238E27FC236}">
              <a16:creationId xmlns:a16="http://schemas.microsoft.com/office/drawing/2014/main" id="{E6D41DB1-2115-4539-99FE-81C97E5F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4" name="Picture 20">
          <a:extLst>
            <a:ext uri="{FF2B5EF4-FFF2-40B4-BE49-F238E27FC236}">
              <a16:creationId xmlns:a16="http://schemas.microsoft.com/office/drawing/2014/main" id="{1B463D0F-BC85-4419-9D19-CE818B68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5" name="Picture 20">
          <a:extLst>
            <a:ext uri="{FF2B5EF4-FFF2-40B4-BE49-F238E27FC236}">
              <a16:creationId xmlns:a16="http://schemas.microsoft.com/office/drawing/2014/main" id="{C45B14D4-2F27-44F8-BC96-57E3BFA4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6" name="Picture 20">
          <a:extLst>
            <a:ext uri="{FF2B5EF4-FFF2-40B4-BE49-F238E27FC236}">
              <a16:creationId xmlns:a16="http://schemas.microsoft.com/office/drawing/2014/main" id="{AF0176E8-2B4A-4378-9297-7E949812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7" name="Picture 20">
          <a:extLst>
            <a:ext uri="{FF2B5EF4-FFF2-40B4-BE49-F238E27FC236}">
              <a16:creationId xmlns:a16="http://schemas.microsoft.com/office/drawing/2014/main" id="{06E2EDFC-70ED-4420-9D44-8115E12F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8" name="Picture 20">
          <a:extLst>
            <a:ext uri="{FF2B5EF4-FFF2-40B4-BE49-F238E27FC236}">
              <a16:creationId xmlns:a16="http://schemas.microsoft.com/office/drawing/2014/main" id="{17A9164C-6AAD-43A2-85C0-B9C9ED6D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69" name="Picture 20">
          <a:extLst>
            <a:ext uri="{FF2B5EF4-FFF2-40B4-BE49-F238E27FC236}">
              <a16:creationId xmlns:a16="http://schemas.microsoft.com/office/drawing/2014/main" id="{EFECDD61-8920-418D-8DFE-CEA8798D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0" name="Picture 20">
          <a:extLst>
            <a:ext uri="{FF2B5EF4-FFF2-40B4-BE49-F238E27FC236}">
              <a16:creationId xmlns:a16="http://schemas.microsoft.com/office/drawing/2014/main" id="{83542676-48B7-44FA-9604-CF896C30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1" name="Picture 20">
          <a:extLst>
            <a:ext uri="{FF2B5EF4-FFF2-40B4-BE49-F238E27FC236}">
              <a16:creationId xmlns:a16="http://schemas.microsoft.com/office/drawing/2014/main" id="{CE6BD8D7-2954-4B9F-B300-7984A207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2" name="Picture 20">
          <a:extLst>
            <a:ext uri="{FF2B5EF4-FFF2-40B4-BE49-F238E27FC236}">
              <a16:creationId xmlns:a16="http://schemas.microsoft.com/office/drawing/2014/main" id="{52DAB83B-F676-40FB-A4BD-D6E5196F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3" name="Picture 20">
          <a:extLst>
            <a:ext uri="{FF2B5EF4-FFF2-40B4-BE49-F238E27FC236}">
              <a16:creationId xmlns:a16="http://schemas.microsoft.com/office/drawing/2014/main" id="{10FBCD53-0A73-49F1-AFD6-A9240282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4" name="Picture 20">
          <a:extLst>
            <a:ext uri="{FF2B5EF4-FFF2-40B4-BE49-F238E27FC236}">
              <a16:creationId xmlns:a16="http://schemas.microsoft.com/office/drawing/2014/main" id="{37AEEDDC-F9F1-48D0-931E-1FC2AAEB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5" name="Picture 20">
          <a:extLst>
            <a:ext uri="{FF2B5EF4-FFF2-40B4-BE49-F238E27FC236}">
              <a16:creationId xmlns:a16="http://schemas.microsoft.com/office/drawing/2014/main" id="{05BD6032-0554-4BDC-857F-80F1CE1C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6" name="Picture 20">
          <a:extLst>
            <a:ext uri="{FF2B5EF4-FFF2-40B4-BE49-F238E27FC236}">
              <a16:creationId xmlns:a16="http://schemas.microsoft.com/office/drawing/2014/main" id="{E8898013-1302-4968-9F8A-883DBD94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7" name="Picture 20">
          <a:extLst>
            <a:ext uri="{FF2B5EF4-FFF2-40B4-BE49-F238E27FC236}">
              <a16:creationId xmlns:a16="http://schemas.microsoft.com/office/drawing/2014/main" id="{DC91E2D5-57F1-4A40-AB74-8A4F4ECA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8" name="Picture 20">
          <a:extLst>
            <a:ext uri="{FF2B5EF4-FFF2-40B4-BE49-F238E27FC236}">
              <a16:creationId xmlns:a16="http://schemas.microsoft.com/office/drawing/2014/main" id="{CF26B05F-A2C3-41B9-963F-55AC7A22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79" name="Picture 20">
          <a:extLst>
            <a:ext uri="{FF2B5EF4-FFF2-40B4-BE49-F238E27FC236}">
              <a16:creationId xmlns:a16="http://schemas.microsoft.com/office/drawing/2014/main" id="{4C2C77C9-735B-4E45-9AE8-3BE985257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80" name="Picture 20">
          <a:extLst>
            <a:ext uri="{FF2B5EF4-FFF2-40B4-BE49-F238E27FC236}">
              <a16:creationId xmlns:a16="http://schemas.microsoft.com/office/drawing/2014/main" id="{8B9AFC11-E059-4FEA-8B96-7DC0DE8B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81" name="Picture 20">
          <a:extLst>
            <a:ext uri="{FF2B5EF4-FFF2-40B4-BE49-F238E27FC236}">
              <a16:creationId xmlns:a16="http://schemas.microsoft.com/office/drawing/2014/main" id="{D44B076F-11DC-427A-8FCC-FE27E53A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82" name="Picture 20">
          <a:extLst>
            <a:ext uri="{FF2B5EF4-FFF2-40B4-BE49-F238E27FC236}">
              <a16:creationId xmlns:a16="http://schemas.microsoft.com/office/drawing/2014/main" id="{C3E1BDD0-0467-4A8A-83F4-D9417DF3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83" name="Picture 20">
          <a:extLst>
            <a:ext uri="{FF2B5EF4-FFF2-40B4-BE49-F238E27FC236}">
              <a16:creationId xmlns:a16="http://schemas.microsoft.com/office/drawing/2014/main" id="{63AFAC52-5946-4A9B-A1E8-C3924BA4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684" name="Picture 20">
          <a:extLst>
            <a:ext uri="{FF2B5EF4-FFF2-40B4-BE49-F238E27FC236}">
              <a16:creationId xmlns:a16="http://schemas.microsoft.com/office/drawing/2014/main" id="{4C70A53F-B571-46C1-9063-E2231892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85" name="Picture 20">
          <a:extLst>
            <a:ext uri="{FF2B5EF4-FFF2-40B4-BE49-F238E27FC236}">
              <a16:creationId xmlns:a16="http://schemas.microsoft.com/office/drawing/2014/main" id="{25D43013-1BF7-4BCF-A21F-D5339139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86" name="Picture 20">
          <a:extLst>
            <a:ext uri="{FF2B5EF4-FFF2-40B4-BE49-F238E27FC236}">
              <a16:creationId xmlns:a16="http://schemas.microsoft.com/office/drawing/2014/main" id="{9A60B782-988C-4D65-AB51-0274ED0B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87" name="Picture 20">
          <a:extLst>
            <a:ext uri="{FF2B5EF4-FFF2-40B4-BE49-F238E27FC236}">
              <a16:creationId xmlns:a16="http://schemas.microsoft.com/office/drawing/2014/main" id="{8FC591F2-7E31-4A66-B0E5-1BC00D6E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88" name="Picture 20">
          <a:extLst>
            <a:ext uri="{FF2B5EF4-FFF2-40B4-BE49-F238E27FC236}">
              <a16:creationId xmlns:a16="http://schemas.microsoft.com/office/drawing/2014/main" id="{A4AB93ED-E5BA-4700-A902-D80EA008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89" name="Picture 20">
          <a:extLst>
            <a:ext uri="{FF2B5EF4-FFF2-40B4-BE49-F238E27FC236}">
              <a16:creationId xmlns:a16="http://schemas.microsoft.com/office/drawing/2014/main" id="{990A9E2A-0406-4EF0-ABDC-AB13C2F2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0" name="Picture 20">
          <a:extLst>
            <a:ext uri="{FF2B5EF4-FFF2-40B4-BE49-F238E27FC236}">
              <a16:creationId xmlns:a16="http://schemas.microsoft.com/office/drawing/2014/main" id="{00D6D5B6-CCEA-448A-A5BB-58BADB77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1" name="Picture 20">
          <a:extLst>
            <a:ext uri="{FF2B5EF4-FFF2-40B4-BE49-F238E27FC236}">
              <a16:creationId xmlns:a16="http://schemas.microsoft.com/office/drawing/2014/main" id="{5B9D0D45-3DC2-4520-9D72-ACDEF9BD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2" name="Picture 20">
          <a:extLst>
            <a:ext uri="{FF2B5EF4-FFF2-40B4-BE49-F238E27FC236}">
              <a16:creationId xmlns:a16="http://schemas.microsoft.com/office/drawing/2014/main" id="{CBED88D5-FDB4-41D9-A7E2-E98209E5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3" name="Picture 20">
          <a:extLst>
            <a:ext uri="{FF2B5EF4-FFF2-40B4-BE49-F238E27FC236}">
              <a16:creationId xmlns:a16="http://schemas.microsoft.com/office/drawing/2014/main" id="{F3510244-3C19-4F86-B2AD-15227D66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4" name="Picture 20">
          <a:extLst>
            <a:ext uri="{FF2B5EF4-FFF2-40B4-BE49-F238E27FC236}">
              <a16:creationId xmlns:a16="http://schemas.microsoft.com/office/drawing/2014/main" id="{CA726CF4-B415-4128-AFA5-95043B7D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5" name="Picture 20">
          <a:extLst>
            <a:ext uri="{FF2B5EF4-FFF2-40B4-BE49-F238E27FC236}">
              <a16:creationId xmlns:a16="http://schemas.microsoft.com/office/drawing/2014/main" id="{0D841E65-B0D4-43E8-A18F-87E95015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6" name="Picture 20">
          <a:extLst>
            <a:ext uri="{FF2B5EF4-FFF2-40B4-BE49-F238E27FC236}">
              <a16:creationId xmlns:a16="http://schemas.microsoft.com/office/drawing/2014/main" id="{BDDD44FB-F888-47F1-B626-2373EC7E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7" name="Picture 20">
          <a:extLst>
            <a:ext uri="{FF2B5EF4-FFF2-40B4-BE49-F238E27FC236}">
              <a16:creationId xmlns:a16="http://schemas.microsoft.com/office/drawing/2014/main" id="{1D345A7E-9BD8-4642-8B22-14A005E1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8" name="Picture 20">
          <a:extLst>
            <a:ext uri="{FF2B5EF4-FFF2-40B4-BE49-F238E27FC236}">
              <a16:creationId xmlns:a16="http://schemas.microsoft.com/office/drawing/2014/main" id="{77491C8C-5FF7-4AE0-85E6-E948EC80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699" name="Picture 20">
          <a:extLst>
            <a:ext uri="{FF2B5EF4-FFF2-40B4-BE49-F238E27FC236}">
              <a16:creationId xmlns:a16="http://schemas.microsoft.com/office/drawing/2014/main" id="{7DC3796A-A8F0-4C0C-A438-20C0659D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00" name="Picture 20">
          <a:extLst>
            <a:ext uri="{FF2B5EF4-FFF2-40B4-BE49-F238E27FC236}">
              <a16:creationId xmlns:a16="http://schemas.microsoft.com/office/drawing/2014/main" id="{E694F0AB-DA48-46E5-9012-266DA322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01" name="Picture 20">
          <a:extLst>
            <a:ext uri="{FF2B5EF4-FFF2-40B4-BE49-F238E27FC236}">
              <a16:creationId xmlns:a16="http://schemas.microsoft.com/office/drawing/2014/main" id="{10CECA19-CFE3-4379-83B9-13C13895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02" name="Picture 20">
          <a:extLst>
            <a:ext uri="{FF2B5EF4-FFF2-40B4-BE49-F238E27FC236}">
              <a16:creationId xmlns:a16="http://schemas.microsoft.com/office/drawing/2014/main" id="{FF825CEC-85A0-4FE9-A125-D6FFA89D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03" name="Picture 20">
          <a:extLst>
            <a:ext uri="{FF2B5EF4-FFF2-40B4-BE49-F238E27FC236}">
              <a16:creationId xmlns:a16="http://schemas.microsoft.com/office/drawing/2014/main" id="{E03AFE63-64FF-4484-822B-FBF4BA72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04" name="Picture 20">
          <a:extLst>
            <a:ext uri="{FF2B5EF4-FFF2-40B4-BE49-F238E27FC236}">
              <a16:creationId xmlns:a16="http://schemas.microsoft.com/office/drawing/2014/main" id="{355340FE-71D4-4A95-B7E0-E8392A6D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05" name="Picture 20">
          <a:extLst>
            <a:ext uri="{FF2B5EF4-FFF2-40B4-BE49-F238E27FC236}">
              <a16:creationId xmlns:a16="http://schemas.microsoft.com/office/drawing/2014/main" id="{19EBA2C9-4EEE-4FBC-A2A4-11EDB8C7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06" name="Picture 20">
          <a:extLst>
            <a:ext uri="{FF2B5EF4-FFF2-40B4-BE49-F238E27FC236}">
              <a16:creationId xmlns:a16="http://schemas.microsoft.com/office/drawing/2014/main" id="{704F64BD-9D7B-4A5F-92DB-3D507B34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07" name="Picture 20">
          <a:extLst>
            <a:ext uri="{FF2B5EF4-FFF2-40B4-BE49-F238E27FC236}">
              <a16:creationId xmlns:a16="http://schemas.microsoft.com/office/drawing/2014/main" id="{8BAF5C62-F03C-40BE-84A3-4FAA3F6F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08" name="Picture 20">
          <a:extLst>
            <a:ext uri="{FF2B5EF4-FFF2-40B4-BE49-F238E27FC236}">
              <a16:creationId xmlns:a16="http://schemas.microsoft.com/office/drawing/2014/main" id="{49C4CD82-8408-4BAA-A8E2-F711F2D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09" name="Picture 20">
          <a:extLst>
            <a:ext uri="{FF2B5EF4-FFF2-40B4-BE49-F238E27FC236}">
              <a16:creationId xmlns:a16="http://schemas.microsoft.com/office/drawing/2014/main" id="{78D0408D-A8D4-457D-96AA-48287DC8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0" name="Picture 20">
          <a:extLst>
            <a:ext uri="{FF2B5EF4-FFF2-40B4-BE49-F238E27FC236}">
              <a16:creationId xmlns:a16="http://schemas.microsoft.com/office/drawing/2014/main" id="{6834E8E1-856F-4921-80D9-90DD8A89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1" name="Picture 20">
          <a:extLst>
            <a:ext uri="{FF2B5EF4-FFF2-40B4-BE49-F238E27FC236}">
              <a16:creationId xmlns:a16="http://schemas.microsoft.com/office/drawing/2014/main" id="{8B141DF0-8B2B-42C3-B479-76B755A5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2" name="Picture 20">
          <a:extLst>
            <a:ext uri="{FF2B5EF4-FFF2-40B4-BE49-F238E27FC236}">
              <a16:creationId xmlns:a16="http://schemas.microsoft.com/office/drawing/2014/main" id="{192FC964-2B82-4BDA-A8F9-0F76AD7C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3" name="Picture 20">
          <a:extLst>
            <a:ext uri="{FF2B5EF4-FFF2-40B4-BE49-F238E27FC236}">
              <a16:creationId xmlns:a16="http://schemas.microsoft.com/office/drawing/2014/main" id="{4DF9E937-3465-47C1-9CB2-F365B9CA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4" name="Picture 20">
          <a:extLst>
            <a:ext uri="{FF2B5EF4-FFF2-40B4-BE49-F238E27FC236}">
              <a16:creationId xmlns:a16="http://schemas.microsoft.com/office/drawing/2014/main" id="{9815FA2E-E178-4BD3-AFCC-DB6A5B0F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5" name="Picture 20">
          <a:extLst>
            <a:ext uri="{FF2B5EF4-FFF2-40B4-BE49-F238E27FC236}">
              <a16:creationId xmlns:a16="http://schemas.microsoft.com/office/drawing/2014/main" id="{4A4D6668-37FC-4A44-BC6F-75A0AE61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6" name="Picture 20">
          <a:extLst>
            <a:ext uri="{FF2B5EF4-FFF2-40B4-BE49-F238E27FC236}">
              <a16:creationId xmlns:a16="http://schemas.microsoft.com/office/drawing/2014/main" id="{D0660A1D-A8DB-44C8-8916-AC598C80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7" name="Picture 20">
          <a:extLst>
            <a:ext uri="{FF2B5EF4-FFF2-40B4-BE49-F238E27FC236}">
              <a16:creationId xmlns:a16="http://schemas.microsoft.com/office/drawing/2014/main" id="{59688DC6-F9D2-4090-B32F-9AFDD00A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8" name="Picture 20">
          <a:extLst>
            <a:ext uri="{FF2B5EF4-FFF2-40B4-BE49-F238E27FC236}">
              <a16:creationId xmlns:a16="http://schemas.microsoft.com/office/drawing/2014/main" id="{120B3DE8-8AC3-4C62-A636-1A807340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19" name="Picture 20">
          <a:extLst>
            <a:ext uri="{FF2B5EF4-FFF2-40B4-BE49-F238E27FC236}">
              <a16:creationId xmlns:a16="http://schemas.microsoft.com/office/drawing/2014/main" id="{7CB3F65D-A11B-478B-9287-3874CBDAC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0" name="Picture 20">
          <a:extLst>
            <a:ext uri="{FF2B5EF4-FFF2-40B4-BE49-F238E27FC236}">
              <a16:creationId xmlns:a16="http://schemas.microsoft.com/office/drawing/2014/main" id="{207F114D-96C1-42E5-BE9D-CD5B1398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1" name="Picture 20">
          <a:extLst>
            <a:ext uri="{FF2B5EF4-FFF2-40B4-BE49-F238E27FC236}">
              <a16:creationId xmlns:a16="http://schemas.microsoft.com/office/drawing/2014/main" id="{E58991F4-3CF2-4858-B394-FB8DE6AD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2" name="Picture 20">
          <a:extLst>
            <a:ext uri="{FF2B5EF4-FFF2-40B4-BE49-F238E27FC236}">
              <a16:creationId xmlns:a16="http://schemas.microsoft.com/office/drawing/2014/main" id="{807FCE95-5CF0-496D-8C87-9AC9AAFD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3" name="Picture 20">
          <a:extLst>
            <a:ext uri="{FF2B5EF4-FFF2-40B4-BE49-F238E27FC236}">
              <a16:creationId xmlns:a16="http://schemas.microsoft.com/office/drawing/2014/main" id="{D25A2EBB-1839-4BEB-B725-C46C082C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4" name="Picture 20">
          <a:extLst>
            <a:ext uri="{FF2B5EF4-FFF2-40B4-BE49-F238E27FC236}">
              <a16:creationId xmlns:a16="http://schemas.microsoft.com/office/drawing/2014/main" id="{68D5B1DC-0D8B-4D19-B8BF-8B6AFA30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5" name="Picture 20">
          <a:extLst>
            <a:ext uri="{FF2B5EF4-FFF2-40B4-BE49-F238E27FC236}">
              <a16:creationId xmlns:a16="http://schemas.microsoft.com/office/drawing/2014/main" id="{F1DA2469-DC7A-47B1-9EF6-A0BFC959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6" name="Picture 20">
          <a:extLst>
            <a:ext uri="{FF2B5EF4-FFF2-40B4-BE49-F238E27FC236}">
              <a16:creationId xmlns:a16="http://schemas.microsoft.com/office/drawing/2014/main" id="{B0B518E3-FF5C-4904-BDBB-8F5FC583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7" name="Picture 20">
          <a:extLst>
            <a:ext uri="{FF2B5EF4-FFF2-40B4-BE49-F238E27FC236}">
              <a16:creationId xmlns:a16="http://schemas.microsoft.com/office/drawing/2014/main" id="{3127E89C-60FF-427D-A0DF-5D956349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8" name="Picture 20">
          <a:extLst>
            <a:ext uri="{FF2B5EF4-FFF2-40B4-BE49-F238E27FC236}">
              <a16:creationId xmlns:a16="http://schemas.microsoft.com/office/drawing/2014/main" id="{1CA1390E-3098-406E-814A-3DA98944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29" name="Picture 20">
          <a:extLst>
            <a:ext uri="{FF2B5EF4-FFF2-40B4-BE49-F238E27FC236}">
              <a16:creationId xmlns:a16="http://schemas.microsoft.com/office/drawing/2014/main" id="{4F608AC1-DC83-4E08-8B37-26AB1A8D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30" name="Picture 20">
          <a:extLst>
            <a:ext uri="{FF2B5EF4-FFF2-40B4-BE49-F238E27FC236}">
              <a16:creationId xmlns:a16="http://schemas.microsoft.com/office/drawing/2014/main" id="{3F5BD363-7748-4EA2-93D8-C20C3D48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1" name="Picture 20">
          <a:extLst>
            <a:ext uri="{FF2B5EF4-FFF2-40B4-BE49-F238E27FC236}">
              <a16:creationId xmlns:a16="http://schemas.microsoft.com/office/drawing/2014/main" id="{2931B1B1-E4F8-4136-BD8A-ED66C1AF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2" name="Picture 20">
          <a:extLst>
            <a:ext uri="{FF2B5EF4-FFF2-40B4-BE49-F238E27FC236}">
              <a16:creationId xmlns:a16="http://schemas.microsoft.com/office/drawing/2014/main" id="{5A89500E-D427-438C-BAF6-391EC49F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3" name="Picture 20">
          <a:extLst>
            <a:ext uri="{FF2B5EF4-FFF2-40B4-BE49-F238E27FC236}">
              <a16:creationId xmlns:a16="http://schemas.microsoft.com/office/drawing/2014/main" id="{81875067-7A74-497C-BF97-05AE1109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4" name="Picture 20">
          <a:extLst>
            <a:ext uri="{FF2B5EF4-FFF2-40B4-BE49-F238E27FC236}">
              <a16:creationId xmlns:a16="http://schemas.microsoft.com/office/drawing/2014/main" id="{8AA5ABD5-CC4B-49C6-905F-E6154F65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5" name="Picture 20">
          <a:extLst>
            <a:ext uri="{FF2B5EF4-FFF2-40B4-BE49-F238E27FC236}">
              <a16:creationId xmlns:a16="http://schemas.microsoft.com/office/drawing/2014/main" id="{2FCE827E-1232-4BA4-8950-4C0A6A1C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6" name="Picture 20">
          <a:extLst>
            <a:ext uri="{FF2B5EF4-FFF2-40B4-BE49-F238E27FC236}">
              <a16:creationId xmlns:a16="http://schemas.microsoft.com/office/drawing/2014/main" id="{E36C70AB-A5CE-440E-9D9F-DD20B792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7" name="Picture 20">
          <a:extLst>
            <a:ext uri="{FF2B5EF4-FFF2-40B4-BE49-F238E27FC236}">
              <a16:creationId xmlns:a16="http://schemas.microsoft.com/office/drawing/2014/main" id="{A13EA489-675E-4B5C-BD27-5A86D847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8" name="Picture 20">
          <a:extLst>
            <a:ext uri="{FF2B5EF4-FFF2-40B4-BE49-F238E27FC236}">
              <a16:creationId xmlns:a16="http://schemas.microsoft.com/office/drawing/2014/main" id="{91A225FA-BA66-414F-ABFD-92380CEC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39" name="Picture 20">
          <a:extLst>
            <a:ext uri="{FF2B5EF4-FFF2-40B4-BE49-F238E27FC236}">
              <a16:creationId xmlns:a16="http://schemas.microsoft.com/office/drawing/2014/main" id="{C2E128ED-C482-4FDC-ABE5-B0AB54C4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0" name="Picture 20">
          <a:extLst>
            <a:ext uri="{FF2B5EF4-FFF2-40B4-BE49-F238E27FC236}">
              <a16:creationId xmlns:a16="http://schemas.microsoft.com/office/drawing/2014/main" id="{2926BA4F-5742-409B-B813-365CDAF7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1" name="Picture 20">
          <a:extLst>
            <a:ext uri="{FF2B5EF4-FFF2-40B4-BE49-F238E27FC236}">
              <a16:creationId xmlns:a16="http://schemas.microsoft.com/office/drawing/2014/main" id="{D4637693-407A-4FE3-8E93-E4651050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2" name="Picture 20">
          <a:extLst>
            <a:ext uri="{FF2B5EF4-FFF2-40B4-BE49-F238E27FC236}">
              <a16:creationId xmlns:a16="http://schemas.microsoft.com/office/drawing/2014/main" id="{4F82D933-BA0E-4E93-BF5E-DAC0DB6C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3" name="Picture 20">
          <a:extLst>
            <a:ext uri="{FF2B5EF4-FFF2-40B4-BE49-F238E27FC236}">
              <a16:creationId xmlns:a16="http://schemas.microsoft.com/office/drawing/2014/main" id="{97B12979-3197-4340-B48D-3D0950C8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4" name="Picture 20">
          <a:extLst>
            <a:ext uri="{FF2B5EF4-FFF2-40B4-BE49-F238E27FC236}">
              <a16:creationId xmlns:a16="http://schemas.microsoft.com/office/drawing/2014/main" id="{E110FFDF-4079-45B2-9692-9CB5D98C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5" name="Picture 20">
          <a:extLst>
            <a:ext uri="{FF2B5EF4-FFF2-40B4-BE49-F238E27FC236}">
              <a16:creationId xmlns:a16="http://schemas.microsoft.com/office/drawing/2014/main" id="{1FE399E9-023A-487C-926C-7F15615A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6" name="Picture 20">
          <a:extLst>
            <a:ext uri="{FF2B5EF4-FFF2-40B4-BE49-F238E27FC236}">
              <a16:creationId xmlns:a16="http://schemas.microsoft.com/office/drawing/2014/main" id="{5F2968A9-7856-4FC6-920D-21FA1E8E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7" name="Picture 20">
          <a:extLst>
            <a:ext uri="{FF2B5EF4-FFF2-40B4-BE49-F238E27FC236}">
              <a16:creationId xmlns:a16="http://schemas.microsoft.com/office/drawing/2014/main" id="{864F300F-C001-4ECF-8D5E-3C775E38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8" name="Picture 20">
          <a:extLst>
            <a:ext uri="{FF2B5EF4-FFF2-40B4-BE49-F238E27FC236}">
              <a16:creationId xmlns:a16="http://schemas.microsoft.com/office/drawing/2014/main" id="{8F5BCF5D-BDE4-44D0-AC25-6F7138EA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49" name="Picture 20">
          <a:extLst>
            <a:ext uri="{FF2B5EF4-FFF2-40B4-BE49-F238E27FC236}">
              <a16:creationId xmlns:a16="http://schemas.microsoft.com/office/drawing/2014/main" id="{7A4CF403-BCEB-4A8F-A90A-5257043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50" name="Picture 20">
          <a:extLst>
            <a:ext uri="{FF2B5EF4-FFF2-40B4-BE49-F238E27FC236}">
              <a16:creationId xmlns:a16="http://schemas.microsoft.com/office/drawing/2014/main" id="{A0BA3CC3-F50B-4C09-8347-A840A2CF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51" name="Picture 20">
          <a:extLst>
            <a:ext uri="{FF2B5EF4-FFF2-40B4-BE49-F238E27FC236}">
              <a16:creationId xmlns:a16="http://schemas.microsoft.com/office/drawing/2014/main" id="{AEF1E7C7-2D81-441F-B15F-8891D5D7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52" name="Picture 20">
          <a:extLst>
            <a:ext uri="{FF2B5EF4-FFF2-40B4-BE49-F238E27FC236}">
              <a16:creationId xmlns:a16="http://schemas.microsoft.com/office/drawing/2014/main" id="{FDC4BDF3-D888-4198-95F0-246FAF6B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53" name="Picture 20">
          <a:extLst>
            <a:ext uri="{FF2B5EF4-FFF2-40B4-BE49-F238E27FC236}">
              <a16:creationId xmlns:a16="http://schemas.microsoft.com/office/drawing/2014/main" id="{9C0608D7-EAAF-4935-B287-82ED96B4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54" name="Picture 20">
          <a:extLst>
            <a:ext uri="{FF2B5EF4-FFF2-40B4-BE49-F238E27FC236}">
              <a16:creationId xmlns:a16="http://schemas.microsoft.com/office/drawing/2014/main" id="{685BE889-1574-4F86-93D2-CCFA3A74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55" name="Picture 20">
          <a:extLst>
            <a:ext uri="{FF2B5EF4-FFF2-40B4-BE49-F238E27FC236}">
              <a16:creationId xmlns:a16="http://schemas.microsoft.com/office/drawing/2014/main" id="{336D532C-F6AE-4AB0-9D4F-0C38F461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56" name="Picture 20">
          <a:extLst>
            <a:ext uri="{FF2B5EF4-FFF2-40B4-BE49-F238E27FC236}">
              <a16:creationId xmlns:a16="http://schemas.microsoft.com/office/drawing/2014/main" id="{BBD1BA0C-84F8-4139-89A3-28B3348F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57" name="Picture 20">
          <a:extLst>
            <a:ext uri="{FF2B5EF4-FFF2-40B4-BE49-F238E27FC236}">
              <a16:creationId xmlns:a16="http://schemas.microsoft.com/office/drawing/2014/main" id="{19AECEFF-3AFB-4D5F-8510-0116F8F7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58" name="Picture 20">
          <a:extLst>
            <a:ext uri="{FF2B5EF4-FFF2-40B4-BE49-F238E27FC236}">
              <a16:creationId xmlns:a16="http://schemas.microsoft.com/office/drawing/2014/main" id="{F550A82C-EFE9-4338-85BB-66EA4212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59" name="Picture 20">
          <a:extLst>
            <a:ext uri="{FF2B5EF4-FFF2-40B4-BE49-F238E27FC236}">
              <a16:creationId xmlns:a16="http://schemas.microsoft.com/office/drawing/2014/main" id="{5707318D-1925-4F18-B19A-C8002E55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0" name="Picture 20">
          <a:extLst>
            <a:ext uri="{FF2B5EF4-FFF2-40B4-BE49-F238E27FC236}">
              <a16:creationId xmlns:a16="http://schemas.microsoft.com/office/drawing/2014/main" id="{8E082C20-FE9C-41B0-BAC0-E7E6AE23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1" name="Picture 20">
          <a:extLst>
            <a:ext uri="{FF2B5EF4-FFF2-40B4-BE49-F238E27FC236}">
              <a16:creationId xmlns:a16="http://schemas.microsoft.com/office/drawing/2014/main" id="{77E385A5-9D10-43B9-8B9B-236BC909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2" name="Picture 20">
          <a:extLst>
            <a:ext uri="{FF2B5EF4-FFF2-40B4-BE49-F238E27FC236}">
              <a16:creationId xmlns:a16="http://schemas.microsoft.com/office/drawing/2014/main" id="{A8583847-4657-43F0-B222-FD982B2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3" name="Picture 20">
          <a:extLst>
            <a:ext uri="{FF2B5EF4-FFF2-40B4-BE49-F238E27FC236}">
              <a16:creationId xmlns:a16="http://schemas.microsoft.com/office/drawing/2014/main" id="{899F04C3-74C4-4379-97EB-1B601FC0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4" name="Picture 20">
          <a:extLst>
            <a:ext uri="{FF2B5EF4-FFF2-40B4-BE49-F238E27FC236}">
              <a16:creationId xmlns:a16="http://schemas.microsoft.com/office/drawing/2014/main" id="{19155FB9-670A-4678-A0A3-2D16A7BB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5" name="Picture 20">
          <a:extLst>
            <a:ext uri="{FF2B5EF4-FFF2-40B4-BE49-F238E27FC236}">
              <a16:creationId xmlns:a16="http://schemas.microsoft.com/office/drawing/2014/main" id="{97D1F4C9-3759-4090-BFB7-D46F7819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6" name="Picture 20">
          <a:extLst>
            <a:ext uri="{FF2B5EF4-FFF2-40B4-BE49-F238E27FC236}">
              <a16:creationId xmlns:a16="http://schemas.microsoft.com/office/drawing/2014/main" id="{960AB911-B7F9-4B50-9FC2-F895913E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7" name="Picture 20">
          <a:extLst>
            <a:ext uri="{FF2B5EF4-FFF2-40B4-BE49-F238E27FC236}">
              <a16:creationId xmlns:a16="http://schemas.microsoft.com/office/drawing/2014/main" id="{6F9DA44E-3E39-42C9-BF8E-CBB5DEF0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8" name="Picture 20">
          <a:extLst>
            <a:ext uri="{FF2B5EF4-FFF2-40B4-BE49-F238E27FC236}">
              <a16:creationId xmlns:a16="http://schemas.microsoft.com/office/drawing/2014/main" id="{9DAB88CE-C666-48A0-997D-776EC62D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69" name="Picture 20">
          <a:extLst>
            <a:ext uri="{FF2B5EF4-FFF2-40B4-BE49-F238E27FC236}">
              <a16:creationId xmlns:a16="http://schemas.microsoft.com/office/drawing/2014/main" id="{B6F8F03C-4893-4EB2-A067-DFCAA82E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70" name="Picture 20">
          <a:extLst>
            <a:ext uri="{FF2B5EF4-FFF2-40B4-BE49-F238E27FC236}">
              <a16:creationId xmlns:a16="http://schemas.microsoft.com/office/drawing/2014/main" id="{93134C84-4ED6-413D-AB19-70AF4F90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71" name="Picture 20">
          <a:extLst>
            <a:ext uri="{FF2B5EF4-FFF2-40B4-BE49-F238E27FC236}">
              <a16:creationId xmlns:a16="http://schemas.microsoft.com/office/drawing/2014/main" id="{78AC14D7-31AC-44CE-90AD-71C8DE31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72" name="Picture 20">
          <a:extLst>
            <a:ext uri="{FF2B5EF4-FFF2-40B4-BE49-F238E27FC236}">
              <a16:creationId xmlns:a16="http://schemas.microsoft.com/office/drawing/2014/main" id="{5D191BAB-DB52-437C-A78B-DBD5656E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73" name="Picture 20">
          <a:extLst>
            <a:ext uri="{FF2B5EF4-FFF2-40B4-BE49-F238E27FC236}">
              <a16:creationId xmlns:a16="http://schemas.microsoft.com/office/drawing/2014/main" id="{AAEE11B8-1627-47A4-A6D9-5AA302C9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74" name="Picture 20">
          <a:extLst>
            <a:ext uri="{FF2B5EF4-FFF2-40B4-BE49-F238E27FC236}">
              <a16:creationId xmlns:a16="http://schemas.microsoft.com/office/drawing/2014/main" id="{B26DA241-5666-4D21-9267-03847541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75" name="Picture 20">
          <a:extLst>
            <a:ext uri="{FF2B5EF4-FFF2-40B4-BE49-F238E27FC236}">
              <a16:creationId xmlns:a16="http://schemas.microsoft.com/office/drawing/2014/main" id="{A4D2AB00-1ECA-4A36-BDEB-255221E8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76" name="Picture 20">
          <a:extLst>
            <a:ext uri="{FF2B5EF4-FFF2-40B4-BE49-F238E27FC236}">
              <a16:creationId xmlns:a16="http://schemas.microsoft.com/office/drawing/2014/main" id="{3526490E-A4A0-4F86-BFC8-154CC581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77" name="Picture 20">
          <a:extLst>
            <a:ext uri="{FF2B5EF4-FFF2-40B4-BE49-F238E27FC236}">
              <a16:creationId xmlns:a16="http://schemas.microsoft.com/office/drawing/2014/main" id="{8534799A-081C-429C-928B-CECB7683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78" name="Picture 20">
          <a:extLst>
            <a:ext uri="{FF2B5EF4-FFF2-40B4-BE49-F238E27FC236}">
              <a16:creationId xmlns:a16="http://schemas.microsoft.com/office/drawing/2014/main" id="{87CBE86A-5656-448E-8FE8-972312ED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79" name="Picture 20">
          <a:extLst>
            <a:ext uri="{FF2B5EF4-FFF2-40B4-BE49-F238E27FC236}">
              <a16:creationId xmlns:a16="http://schemas.microsoft.com/office/drawing/2014/main" id="{18ADCB3B-48C0-4074-A954-0C69ABC9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0" name="Picture 20">
          <a:extLst>
            <a:ext uri="{FF2B5EF4-FFF2-40B4-BE49-F238E27FC236}">
              <a16:creationId xmlns:a16="http://schemas.microsoft.com/office/drawing/2014/main" id="{D2BE153D-FEB1-4AE8-A9B3-E23F8A8E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1" name="Picture 20">
          <a:extLst>
            <a:ext uri="{FF2B5EF4-FFF2-40B4-BE49-F238E27FC236}">
              <a16:creationId xmlns:a16="http://schemas.microsoft.com/office/drawing/2014/main" id="{717ADC81-1A7A-45F8-B97F-97D0E6F6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2" name="Picture 20">
          <a:extLst>
            <a:ext uri="{FF2B5EF4-FFF2-40B4-BE49-F238E27FC236}">
              <a16:creationId xmlns:a16="http://schemas.microsoft.com/office/drawing/2014/main" id="{F163DEF3-2E5B-4AEE-A1B5-4C762EFD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3" name="Picture 20">
          <a:extLst>
            <a:ext uri="{FF2B5EF4-FFF2-40B4-BE49-F238E27FC236}">
              <a16:creationId xmlns:a16="http://schemas.microsoft.com/office/drawing/2014/main" id="{642017DA-772E-406D-9777-9DD1565B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4" name="Picture 20">
          <a:extLst>
            <a:ext uri="{FF2B5EF4-FFF2-40B4-BE49-F238E27FC236}">
              <a16:creationId xmlns:a16="http://schemas.microsoft.com/office/drawing/2014/main" id="{3060A761-E34D-4BF8-AA86-3EA61437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5" name="Picture 20">
          <a:extLst>
            <a:ext uri="{FF2B5EF4-FFF2-40B4-BE49-F238E27FC236}">
              <a16:creationId xmlns:a16="http://schemas.microsoft.com/office/drawing/2014/main" id="{42DBCCC9-E67C-482E-A283-0E8EF4E9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6" name="Picture 20">
          <a:extLst>
            <a:ext uri="{FF2B5EF4-FFF2-40B4-BE49-F238E27FC236}">
              <a16:creationId xmlns:a16="http://schemas.microsoft.com/office/drawing/2014/main" id="{F59F33B1-1ABE-4A09-AB90-9941F6A4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7" name="Picture 20">
          <a:extLst>
            <a:ext uri="{FF2B5EF4-FFF2-40B4-BE49-F238E27FC236}">
              <a16:creationId xmlns:a16="http://schemas.microsoft.com/office/drawing/2014/main" id="{307DEE70-BE75-47B1-A51D-5E5787B2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8" name="Picture 20">
          <a:extLst>
            <a:ext uri="{FF2B5EF4-FFF2-40B4-BE49-F238E27FC236}">
              <a16:creationId xmlns:a16="http://schemas.microsoft.com/office/drawing/2014/main" id="{A7B448FF-CE66-4589-A262-9287637D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89" name="Picture 20">
          <a:extLst>
            <a:ext uri="{FF2B5EF4-FFF2-40B4-BE49-F238E27FC236}">
              <a16:creationId xmlns:a16="http://schemas.microsoft.com/office/drawing/2014/main" id="{4F69AEDB-B0D5-4A24-A077-2CA1FBEA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0" name="Picture 20">
          <a:extLst>
            <a:ext uri="{FF2B5EF4-FFF2-40B4-BE49-F238E27FC236}">
              <a16:creationId xmlns:a16="http://schemas.microsoft.com/office/drawing/2014/main" id="{81605243-264E-41B8-B155-3B485C2A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1" name="Picture 20">
          <a:extLst>
            <a:ext uri="{FF2B5EF4-FFF2-40B4-BE49-F238E27FC236}">
              <a16:creationId xmlns:a16="http://schemas.microsoft.com/office/drawing/2014/main" id="{22E26ADC-607D-47B0-BA23-794FC707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2" name="Picture 20">
          <a:extLst>
            <a:ext uri="{FF2B5EF4-FFF2-40B4-BE49-F238E27FC236}">
              <a16:creationId xmlns:a16="http://schemas.microsoft.com/office/drawing/2014/main" id="{AA1B8E4D-A082-48D8-91DD-F8BFF392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3" name="Picture 20">
          <a:extLst>
            <a:ext uri="{FF2B5EF4-FFF2-40B4-BE49-F238E27FC236}">
              <a16:creationId xmlns:a16="http://schemas.microsoft.com/office/drawing/2014/main" id="{E4A1DC45-5373-427B-9B99-0F8A9B0E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4" name="Picture 20">
          <a:extLst>
            <a:ext uri="{FF2B5EF4-FFF2-40B4-BE49-F238E27FC236}">
              <a16:creationId xmlns:a16="http://schemas.microsoft.com/office/drawing/2014/main" id="{92D5E09F-BB1A-437B-8A14-AA11D93C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5" name="Picture 20">
          <a:extLst>
            <a:ext uri="{FF2B5EF4-FFF2-40B4-BE49-F238E27FC236}">
              <a16:creationId xmlns:a16="http://schemas.microsoft.com/office/drawing/2014/main" id="{4FEA415B-D356-43FD-81B7-88E26FE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6" name="Picture 20">
          <a:extLst>
            <a:ext uri="{FF2B5EF4-FFF2-40B4-BE49-F238E27FC236}">
              <a16:creationId xmlns:a16="http://schemas.microsoft.com/office/drawing/2014/main" id="{D320BAF8-90B4-4898-8BF7-A2BA88D5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7" name="Picture 20">
          <a:extLst>
            <a:ext uri="{FF2B5EF4-FFF2-40B4-BE49-F238E27FC236}">
              <a16:creationId xmlns:a16="http://schemas.microsoft.com/office/drawing/2014/main" id="{9B402C76-9925-44D2-8DB4-1EBB8A5F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798" name="Picture 20">
          <a:extLst>
            <a:ext uri="{FF2B5EF4-FFF2-40B4-BE49-F238E27FC236}">
              <a16:creationId xmlns:a16="http://schemas.microsoft.com/office/drawing/2014/main" id="{CBAB9D37-91CD-45DA-A919-F428CB9E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799" name="Picture 20">
          <a:extLst>
            <a:ext uri="{FF2B5EF4-FFF2-40B4-BE49-F238E27FC236}">
              <a16:creationId xmlns:a16="http://schemas.microsoft.com/office/drawing/2014/main" id="{EBDC39F3-CAC5-426D-BDC5-A9EEAFB1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0" name="Picture 20">
          <a:extLst>
            <a:ext uri="{FF2B5EF4-FFF2-40B4-BE49-F238E27FC236}">
              <a16:creationId xmlns:a16="http://schemas.microsoft.com/office/drawing/2014/main" id="{BF1FE0C5-AF91-49C8-AA02-32DB0936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1" name="Picture 20">
          <a:extLst>
            <a:ext uri="{FF2B5EF4-FFF2-40B4-BE49-F238E27FC236}">
              <a16:creationId xmlns:a16="http://schemas.microsoft.com/office/drawing/2014/main" id="{017C94AA-9D85-44F0-9725-CB4FA388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2" name="Picture 20">
          <a:extLst>
            <a:ext uri="{FF2B5EF4-FFF2-40B4-BE49-F238E27FC236}">
              <a16:creationId xmlns:a16="http://schemas.microsoft.com/office/drawing/2014/main" id="{98A13491-8903-45CA-86E6-BA0F886F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3" name="Picture 20">
          <a:extLst>
            <a:ext uri="{FF2B5EF4-FFF2-40B4-BE49-F238E27FC236}">
              <a16:creationId xmlns:a16="http://schemas.microsoft.com/office/drawing/2014/main" id="{56CC30BE-4816-4721-BB4B-81AE6C81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4" name="Picture 20">
          <a:extLst>
            <a:ext uri="{FF2B5EF4-FFF2-40B4-BE49-F238E27FC236}">
              <a16:creationId xmlns:a16="http://schemas.microsoft.com/office/drawing/2014/main" id="{4CA94DDF-C972-45B2-8B0C-82845BD0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5" name="Picture 20">
          <a:extLst>
            <a:ext uri="{FF2B5EF4-FFF2-40B4-BE49-F238E27FC236}">
              <a16:creationId xmlns:a16="http://schemas.microsoft.com/office/drawing/2014/main" id="{959EE5DE-07C6-473C-9D40-CEBBF9DC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6" name="Picture 20">
          <a:extLst>
            <a:ext uri="{FF2B5EF4-FFF2-40B4-BE49-F238E27FC236}">
              <a16:creationId xmlns:a16="http://schemas.microsoft.com/office/drawing/2014/main" id="{CE323C80-B7D9-497D-BACA-43A1F421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7" name="Picture 20">
          <a:extLst>
            <a:ext uri="{FF2B5EF4-FFF2-40B4-BE49-F238E27FC236}">
              <a16:creationId xmlns:a16="http://schemas.microsoft.com/office/drawing/2014/main" id="{E16488E2-D5FD-4EFD-A957-A1F0729E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8" name="Picture 20">
          <a:extLst>
            <a:ext uri="{FF2B5EF4-FFF2-40B4-BE49-F238E27FC236}">
              <a16:creationId xmlns:a16="http://schemas.microsoft.com/office/drawing/2014/main" id="{22BC346E-FC1B-49FD-BED6-16AFE8D9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09" name="Picture 20">
          <a:extLst>
            <a:ext uri="{FF2B5EF4-FFF2-40B4-BE49-F238E27FC236}">
              <a16:creationId xmlns:a16="http://schemas.microsoft.com/office/drawing/2014/main" id="{F3A5AD88-1482-4A7F-9C1E-8A35FC59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0" name="Picture 20">
          <a:extLst>
            <a:ext uri="{FF2B5EF4-FFF2-40B4-BE49-F238E27FC236}">
              <a16:creationId xmlns:a16="http://schemas.microsoft.com/office/drawing/2014/main" id="{7D577DBD-7FE2-426A-840F-786F191B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1" name="Picture 20">
          <a:extLst>
            <a:ext uri="{FF2B5EF4-FFF2-40B4-BE49-F238E27FC236}">
              <a16:creationId xmlns:a16="http://schemas.microsoft.com/office/drawing/2014/main" id="{25494543-7C5A-4D6A-8E3E-6DED9875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2" name="Picture 20">
          <a:extLst>
            <a:ext uri="{FF2B5EF4-FFF2-40B4-BE49-F238E27FC236}">
              <a16:creationId xmlns:a16="http://schemas.microsoft.com/office/drawing/2014/main" id="{B5B5B6F3-011E-47CD-833E-DE727C06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3" name="Picture 20">
          <a:extLst>
            <a:ext uri="{FF2B5EF4-FFF2-40B4-BE49-F238E27FC236}">
              <a16:creationId xmlns:a16="http://schemas.microsoft.com/office/drawing/2014/main" id="{3B46CE5A-3819-4946-8443-CCFAB7C4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4" name="Picture 20">
          <a:extLst>
            <a:ext uri="{FF2B5EF4-FFF2-40B4-BE49-F238E27FC236}">
              <a16:creationId xmlns:a16="http://schemas.microsoft.com/office/drawing/2014/main" id="{94B51B64-2938-4D4B-8800-3BFC8B42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5" name="Picture 20">
          <a:extLst>
            <a:ext uri="{FF2B5EF4-FFF2-40B4-BE49-F238E27FC236}">
              <a16:creationId xmlns:a16="http://schemas.microsoft.com/office/drawing/2014/main" id="{152C2D11-7296-4CCB-AA86-DAAD4749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6" name="Picture 20">
          <a:extLst>
            <a:ext uri="{FF2B5EF4-FFF2-40B4-BE49-F238E27FC236}">
              <a16:creationId xmlns:a16="http://schemas.microsoft.com/office/drawing/2014/main" id="{13E85DF4-C63E-4044-A36E-AA889E0C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7" name="Picture 20">
          <a:extLst>
            <a:ext uri="{FF2B5EF4-FFF2-40B4-BE49-F238E27FC236}">
              <a16:creationId xmlns:a16="http://schemas.microsoft.com/office/drawing/2014/main" id="{F650BA3E-A928-4389-9FD8-73223557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8" name="Picture 20">
          <a:extLst>
            <a:ext uri="{FF2B5EF4-FFF2-40B4-BE49-F238E27FC236}">
              <a16:creationId xmlns:a16="http://schemas.microsoft.com/office/drawing/2014/main" id="{8AEA5277-77E0-4C21-94FE-AC2FC3B0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19" name="Picture 20">
          <a:extLst>
            <a:ext uri="{FF2B5EF4-FFF2-40B4-BE49-F238E27FC236}">
              <a16:creationId xmlns:a16="http://schemas.microsoft.com/office/drawing/2014/main" id="{8EB3193E-CD75-4EF8-9674-BA1AA912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20" name="Picture 20">
          <a:extLst>
            <a:ext uri="{FF2B5EF4-FFF2-40B4-BE49-F238E27FC236}">
              <a16:creationId xmlns:a16="http://schemas.microsoft.com/office/drawing/2014/main" id="{1DD6E1F3-C3E7-4003-9F6F-B94565F7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21" name="Picture 20">
          <a:extLst>
            <a:ext uri="{FF2B5EF4-FFF2-40B4-BE49-F238E27FC236}">
              <a16:creationId xmlns:a16="http://schemas.microsoft.com/office/drawing/2014/main" id="{942F42FD-B0E3-40B6-9424-1997AE39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22" name="Picture 20">
          <a:extLst>
            <a:ext uri="{FF2B5EF4-FFF2-40B4-BE49-F238E27FC236}">
              <a16:creationId xmlns:a16="http://schemas.microsoft.com/office/drawing/2014/main" id="{E042F812-56BD-47A3-A63D-404E5D04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23" name="Picture 20">
          <a:extLst>
            <a:ext uri="{FF2B5EF4-FFF2-40B4-BE49-F238E27FC236}">
              <a16:creationId xmlns:a16="http://schemas.microsoft.com/office/drawing/2014/main" id="{0B70D9C6-2A56-48BF-BE8D-BF0F879A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24" name="Picture 20">
          <a:extLst>
            <a:ext uri="{FF2B5EF4-FFF2-40B4-BE49-F238E27FC236}">
              <a16:creationId xmlns:a16="http://schemas.microsoft.com/office/drawing/2014/main" id="{C3DB3623-7C34-4CD5-878D-7F905508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25" name="Picture 20">
          <a:extLst>
            <a:ext uri="{FF2B5EF4-FFF2-40B4-BE49-F238E27FC236}">
              <a16:creationId xmlns:a16="http://schemas.microsoft.com/office/drawing/2014/main" id="{7CB4CC7D-2BF1-4307-A49C-B59B45A4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26" name="Picture 20">
          <a:extLst>
            <a:ext uri="{FF2B5EF4-FFF2-40B4-BE49-F238E27FC236}">
              <a16:creationId xmlns:a16="http://schemas.microsoft.com/office/drawing/2014/main" id="{9D4155E9-91AA-45A7-980A-6A1FB323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27" name="Picture 20">
          <a:extLst>
            <a:ext uri="{FF2B5EF4-FFF2-40B4-BE49-F238E27FC236}">
              <a16:creationId xmlns:a16="http://schemas.microsoft.com/office/drawing/2014/main" id="{D2E2D7DF-2E52-4173-842C-114E5EBA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28" name="Picture 20">
          <a:extLst>
            <a:ext uri="{FF2B5EF4-FFF2-40B4-BE49-F238E27FC236}">
              <a16:creationId xmlns:a16="http://schemas.microsoft.com/office/drawing/2014/main" id="{4AA44814-8D7F-4334-92F7-90C1F442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29" name="Picture 20">
          <a:extLst>
            <a:ext uri="{FF2B5EF4-FFF2-40B4-BE49-F238E27FC236}">
              <a16:creationId xmlns:a16="http://schemas.microsoft.com/office/drawing/2014/main" id="{B40B0290-AEE0-465F-8656-012DA590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0" name="Picture 20">
          <a:extLst>
            <a:ext uri="{FF2B5EF4-FFF2-40B4-BE49-F238E27FC236}">
              <a16:creationId xmlns:a16="http://schemas.microsoft.com/office/drawing/2014/main" id="{95D4563D-5069-423D-BC43-AF474294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1" name="Picture 20">
          <a:extLst>
            <a:ext uri="{FF2B5EF4-FFF2-40B4-BE49-F238E27FC236}">
              <a16:creationId xmlns:a16="http://schemas.microsoft.com/office/drawing/2014/main" id="{144F4F57-147F-4EAE-91BA-061F40CF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2" name="Picture 20">
          <a:extLst>
            <a:ext uri="{FF2B5EF4-FFF2-40B4-BE49-F238E27FC236}">
              <a16:creationId xmlns:a16="http://schemas.microsoft.com/office/drawing/2014/main" id="{4DF464A9-884D-4612-B421-6C9E1AE3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3" name="Picture 20">
          <a:extLst>
            <a:ext uri="{FF2B5EF4-FFF2-40B4-BE49-F238E27FC236}">
              <a16:creationId xmlns:a16="http://schemas.microsoft.com/office/drawing/2014/main" id="{C381B664-99DC-4EE4-8713-7DDC7DC50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4" name="Picture 20">
          <a:extLst>
            <a:ext uri="{FF2B5EF4-FFF2-40B4-BE49-F238E27FC236}">
              <a16:creationId xmlns:a16="http://schemas.microsoft.com/office/drawing/2014/main" id="{ECEB3CDF-85F4-4F26-8568-0B1E5216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5" name="Picture 20">
          <a:extLst>
            <a:ext uri="{FF2B5EF4-FFF2-40B4-BE49-F238E27FC236}">
              <a16:creationId xmlns:a16="http://schemas.microsoft.com/office/drawing/2014/main" id="{F40C458F-B949-4AE3-A5AB-5BD81AAC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6" name="Picture 20">
          <a:extLst>
            <a:ext uri="{FF2B5EF4-FFF2-40B4-BE49-F238E27FC236}">
              <a16:creationId xmlns:a16="http://schemas.microsoft.com/office/drawing/2014/main" id="{450375E1-793C-4F7E-87D3-2453DCC3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7" name="Picture 20">
          <a:extLst>
            <a:ext uri="{FF2B5EF4-FFF2-40B4-BE49-F238E27FC236}">
              <a16:creationId xmlns:a16="http://schemas.microsoft.com/office/drawing/2014/main" id="{E8537838-EC4C-4927-B3CF-68BD8B6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8" name="Picture 20">
          <a:extLst>
            <a:ext uri="{FF2B5EF4-FFF2-40B4-BE49-F238E27FC236}">
              <a16:creationId xmlns:a16="http://schemas.microsoft.com/office/drawing/2014/main" id="{5C7328AC-4667-41EE-8BD1-0D44E7E5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39" name="Picture 20">
          <a:extLst>
            <a:ext uri="{FF2B5EF4-FFF2-40B4-BE49-F238E27FC236}">
              <a16:creationId xmlns:a16="http://schemas.microsoft.com/office/drawing/2014/main" id="{1901DA95-3F30-4FBB-AC3F-F5352E4F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40" name="Picture 20">
          <a:extLst>
            <a:ext uri="{FF2B5EF4-FFF2-40B4-BE49-F238E27FC236}">
              <a16:creationId xmlns:a16="http://schemas.microsoft.com/office/drawing/2014/main" id="{45BFDE34-CEED-467B-A964-A4F590AD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41" name="Picture 20">
          <a:extLst>
            <a:ext uri="{FF2B5EF4-FFF2-40B4-BE49-F238E27FC236}">
              <a16:creationId xmlns:a16="http://schemas.microsoft.com/office/drawing/2014/main" id="{648FB8F7-5515-459A-B789-B4EF54C0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42" name="Picture 20">
          <a:extLst>
            <a:ext uri="{FF2B5EF4-FFF2-40B4-BE49-F238E27FC236}">
              <a16:creationId xmlns:a16="http://schemas.microsoft.com/office/drawing/2014/main" id="{468905B9-A106-4B2D-9241-8E81119C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43" name="Picture 20">
          <a:extLst>
            <a:ext uri="{FF2B5EF4-FFF2-40B4-BE49-F238E27FC236}">
              <a16:creationId xmlns:a16="http://schemas.microsoft.com/office/drawing/2014/main" id="{B83AA8FF-DBD9-46FA-B43C-12CB0C71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44" name="Picture 20">
          <a:extLst>
            <a:ext uri="{FF2B5EF4-FFF2-40B4-BE49-F238E27FC236}">
              <a16:creationId xmlns:a16="http://schemas.microsoft.com/office/drawing/2014/main" id="{C07379BD-DD9D-4E0C-BACD-E108B653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45" name="Picture 20">
          <a:extLst>
            <a:ext uri="{FF2B5EF4-FFF2-40B4-BE49-F238E27FC236}">
              <a16:creationId xmlns:a16="http://schemas.microsoft.com/office/drawing/2014/main" id="{C7CE81D6-4384-4BB0-A12D-3E918A6D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46" name="Picture 20">
          <a:extLst>
            <a:ext uri="{FF2B5EF4-FFF2-40B4-BE49-F238E27FC236}">
              <a16:creationId xmlns:a16="http://schemas.microsoft.com/office/drawing/2014/main" id="{652118CD-BF55-40B0-AE2D-AC537D18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47" name="Picture 20">
          <a:extLst>
            <a:ext uri="{FF2B5EF4-FFF2-40B4-BE49-F238E27FC236}">
              <a16:creationId xmlns:a16="http://schemas.microsoft.com/office/drawing/2014/main" id="{0B7A32F2-9629-4721-B130-E5001B39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48" name="Picture 20">
          <a:extLst>
            <a:ext uri="{FF2B5EF4-FFF2-40B4-BE49-F238E27FC236}">
              <a16:creationId xmlns:a16="http://schemas.microsoft.com/office/drawing/2014/main" id="{C90D8136-160A-4234-8E6A-E2933017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49" name="Picture 20">
          <a:extLst>
            <a:ext uri="{FF2B5EF4-FFF2-40B4-BE49-F238E27FC236}">
              <a16:creationId xmlns:a16="http://schemas.microsoft.com/office/drawing/2014/main" id="{5BF43F6D-933A-474C-810D-98FB99D8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0" name="Picture 20">
          <a:extLst>
            <a:ext uri="{FF2B5EF4-FFF2-40B4-BE49-F238E27FC236}">
              <a16:creationId xmlns:a16="http://schemas.microsoft.com/office/drawing/2014/main" id="{A11EF15E-17D3-4379-BC44-5A63365A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1" name="Picture 20">
          <a:extLst>
            <a:ext uri="{FF2B5EF4-FFF2-40B4-BE49-F238E27FC236}">
              <a16:creationId xmlns:a16="http://schemas.microsoft.com/office/drawing/2014/main" id="{07CE579E-CE15-49DC-849D-462AB1B0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2" name="Picture 20">
          <a:extLst>
            <a:ext uri="{FF2B5EF4-FFF2-40B4-BE49-F238E27FC236}">
              <a16:creationId xmlns:a16="http://schemas.microsoft.com/office/drawing/2014/main" id="{CBA728DD-5831-4764-9F47-0FCE2396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3" name="Picture 20">
          <a:extLst>
            <a:ext uri="{FF2B5EF4-FFF2-40B4-BE49-F238E27FC236}">
              <a16:creationId xmlns:a16="http://schemas.microsoft.com/office/drawing/2014/main" id="{781FD486-5757-4D2E-A073-EC4B484A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4" name="Picture 20">
          <a:extLst>
            <a:ext uri="{FF2B5EF4-FFF2-40B4-BE49-F238E27FC236}">
              <a16:creationId xmlns:a16="http://schemas.microsoft.com/office/drawing/2014/main" id="{FAF02A9A-391A-4749-BA52-6273B2BD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5" name="Picture 20">
          <a:extLst>
            <a:ext uri="{FF2B5EF4-FFF2-40B4-BE49-F238E27FC236}">
              <a16:creationId xmlns:a16="http://schemas.microsoft.com/office/drawing/2014/main" id="{64B567B8-EC79-49BB-860F-642CA96B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6" name="Picture 20">
          <a:extLst>
            <a:ext uri="{FF2B5EF4-FFF2-40B4-BE49-F238E27FC236}">
              <a16:creationId xmlns:a16="http://schemas.microsoft.com/office/drawing/2014/main" id="{EF6861A3-C84A-4C7F-8458-225F435D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7" name="Picture 20">
          <a:extLst>
            <a:ext uri="{FF2B5EF4-FFF2-40B4-BE49-F238E27FC236}">
              <a16:creationId xmlns:a16="http://schemas.microsoft.com/office/drawing/2014/main" id="{D765F114-C76C-4A55-8FF4-7910F29C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8" name="Picture 20">
          <a:extLst>
            <a:ext uri="{FF2B5EF4-FFF2-40B4-BE49-F238E27FC236}">
              <a16:creationId xmlns:a16="http://schemas.microsoft.com/office/drawing/2014/main" id="{AB74FD41-8E09-48B0-B49A-EA1F19C8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59" name="Picture 20">
          <a:extLst>
            <a:ext uri="{FF2B5EF4-FFF2-40B4-BE49-F238E27FC236}">
              <a16:creationId xmlns:a16="http://schemas.microsoft.com/office/drawing/2014/main" id="{929A8935-0074-4593-AE5B-6AE5E8AC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0" name="Picture 20">
          <a:extLst>
            <a:ext uri="{FF2B5EF4-FFF2-40B4-BE49-F238E27FC236}">
              <a16:creationId xmlns:a16="http://schemas.microsoft.com/office/drawing/2014/main" id="{B3A1AE3B-447C-4225-A658-BD487FBA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1" name="Picture 20">
          <a:extLst>
            <a:ext uri="{FF2B5EF4-FFF2-40B4-BE49-F238E27FC236}">
              <a16:creationId xmlns:a16="http://schemas.microsoft.com/office/drawing/2014/main" id="{02D421D4-1FAA-4AB0-96C5-947783E1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2" name="Picture 20">
          <a:extLst>
            <a:ext uri="{FF2B5EF4-FFF2-40B4-BE49-F238E27FC236}">
              <a16:creationId xmlns:a16="http://schemas.microsoft.com/office/drawing/2014/main" id="{2F7C358D-EF25-48FF-8ED3-BF73953D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3" name="Picture 20">
          <a:extLst>
            <a:ext uri="{FF2B5EF4-FFF2-40B4-BE49-F238E27FC236}">
              <a16:creationId xmlns:a16="http://schemas.microsoft.com/office/drawing/2014/main" id="{5C40066A-E65E-4F28-84E9-A41FFBD2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4" name="Picture 20">
          <a:extLst>
            <a:ext uri="{FF2B5EF4-FFF2-40B4-BE49-F238E27FC236}">
              <a16:creationId xmlns:a16="http://schemas.microsoft.com/office/drawing/2014/main" id="{9582E868-6387-4E05-846E-A50827FE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5" name="Picture 20">
          <a:extLst>
            <a:ext uri="{FF2B5EF4-FFF2-40B4-BE49-F238E27FC236}">
              <a16:creationId xmlns:a16="http://schemas.microsoft.com/office/drawing/2014/main" id="{16651BFD-3692-45D7-943E-6D1072C2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6" name="Picture 20">
          <a:extLst>
            <a:ext uri="{FF2B5EF4-FFF2-40B4-BE49-F238E27FC236}">
              <a16:creationId xmlns:a16="http://schemas.microsoft.com/office/drawing/2014/main" id="{7C87CB7C-F2FB-4E15-B6B1-BEE6D070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7" name="Picture 20">
          <a:extLst>
            <a:ext uri="{FF2B5EF4-FFF2-40B4-BE49-F238E27FC236}">
              <a16:creationId xmlns:a16="http://schemas.microsoft.com/office/drawing/2014/main" id="{B77D26F5-7B7A-4238-9603-C1232CB3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2868" name="Picture 20">
          <a:extLst>
            <a:ext uri="{FF2B5EF4-FFF2-40B4-BE49-F238E27FC236}">
              <a16:creationId xmlns:a16="http://schemas.microsoft.com/office/drawing/2014/main" id="{6D8B3838-3160-4138-9ABD-36F65E6C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69" name="Picture 20">
          <a:extLst>
            <a:ext uri="{FF2B5EF4-FFF2-40B4-BE49-F238E27FC236}">
              <a16:creationId xmlns:a16="http://schemas.microsoft.com/office/drawing/2014/main" id="{8C3FDD04-F705-4B83-B03B-AE91EACB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70" name="Picture 20">
          <a:extLst>
            <a:ext uri="{FF2B5EF4-FFF2-40B4-BE49-F238E27FC236}">
              <a16:creationId xmlns:a16="http://schemas.microsoft.com/office/drawing/2014/main" id="{6E7432B4-9EC9-4DA6-9A3E-D7E3660D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2871" name="Picture 20">
          <a:extLst>
            <a:ext uri="{FF2B5EF4-FFF2-40B4-BE49-F238E27FC236}">
              <a16:creationId xmlns:a16="http://schemas.microsoft.com/office/drawing/2014/main" id="{ADB24895-9450-49C0-B2F8-E011B8E9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2" name="Picture 20">
          <a:extLst>
            <a:ext uri="{FF2B5EF4-FFF2-40B4-BE49-F238E27FC236}">
              <a16:creationId xmlns:a16="http://schemas.microsoft.com/office/drawing/2014/main" id="{53802B1E-32FD-475C-8D53-80A6EE51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3" name="Picture 20">
          <a:extLst>
            <a:ext uri="{FF2B5EF4-FFF2-40B4-BE49-F238E27FC236}">
              <a16:creationId xmlns:a16="http://schemas.microsoft.com/office/drawing/2014/main" id="{4EC16192-09D6-4D48-B88A-96386DE9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4" name="Picture 20">
          <a:extLst>
            <a:ext uri="{FF2B5EF4-FFF2-40B4-BE49-F238E27FC236}">
              <a16:creationId xmlns:a16="http://schemas.microsoft.com/office/drawing/2014/main" id="{8EF2B78C-9141-40F9-ABB7-36B6F0B5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5" name="Picture 20">
          <a:extLst>
            <a:ext uri="{FF2B5EF4-FFF2-40B4-BE49-F238E27FC236}">
              <a16:creationId xmlns:a16="http://schemas.microsoft.com/office/drawing/2014/main" id="{F02FFC67-1B89-4DCB-AE46-726B58E5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6" name="Picture 20">
          <a:extLst>
            <a:ext uri="{FF2B5EF4-FFF2-40B4-BE49-F238E27FC236}">
              <a16:creationId xmlns:a16="http://schemas.microsoft.com/office/drawing/2014/main" id="{6E54D824-425F-4CEB-AFCE-B08E2BBA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7" name="Picture 20">
          <a:extLst>
            <a:ext uri="{FF2B5EF4-FFF2-40B4-BE49-F238E27FC236}">
              <a16:creationId xmlns:a16="http://schemas.microsoft.com/office/drawing/2014/main" id="{EB97FED7-B627-4D6F-80DC-57A2DE38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8" name="Picture 20">
          <a:extLst>
            <a:ext uri="{FF2B5EF4-FFF2-40B4-BE49-F238E27FC236}">
              <a16:creationId xmlns:a16="http://schemas.microsoft.com/office/drawing/2014/main" id="{F14920F6-9AC2-4F86-8D5D-D281DC0C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79" name="Picture 20">
          <a:extLst>
            <a:ext uri="{FF2B5EF4-FFF2-40B4-BE49-F238E27FC236}">
              <a16:creationId xmlns:a16="http://schemas.microsoft.com/office/drawing/2014/main" id="{49F2B51C-42EF-444E-B6AC-3DE14E08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0" name="Picture 20">
          <a:extLst>
            <a:ext uri="{FF2B5EF4-FFF2-40B4-BE49-F238E27FC236}">
              <a16:creationId xmlns:a16="http://schemas.microsoft.com/office/drawing/2014/main" id="{057AAC0E-3FF3-4777-9B67-221A08B0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1" name="Picture 20">
          <a:extLst>
            <a:ext uri="{FF2B5EF4-FFF2-40B4-BE49-F238E27FC236}">
              <a16:creationId xmlns:a16="http://schemas.microsoft.com/office/drawing/2014/main" id="{BCFE32B2-3875-4B44-A594-CAFE9D59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2" name="Picture 20">
          <a:extLst>
            <a:ext uri="{FF2B5EF4-FFF2-40B4-BE49-F238E27FC236}">
              <a16:creationId xmlns:a16="http://schemas.microsoft.com/office/drawing/2014/main" id="{892A40EC-FA50-42B7-8FAD-F9579DAD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3" name="Picture 20">
          <a:extLst>
            <a:ext uri="{FF2B5EF4-FFF2-40B4-BE49-F238E27FC236}">
              <a16:creationId xmlns:a16="http://schemas.microsoft.com/office/drawing/2014/main" id="{DEE234EA-B1FD-4DCE-A1E5-81EAAFF2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4" name="Picture 20">
          <a:extLst>
            <a:ext uri="{FF2B5EF4-FFF2-40B4-BE49-F238E27FC236}">
              <a16:creationId xmlns:a16="http://schemas.microsoft.com/office/drawing/2014/main" id="{F5BB477E-D6F1-463F-A3D9-B66A2C92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5" name="Picture 20">
          <a:extLst>
            <a:ext uri="{FF2B5EF4-FFF2-40B4-BE49-F238E27FC236}">
              <a16:creationId xmlns:a16="http://schemas.microsoft.com/office/drawing/2014/main" id="{E0433B38-1916-49AC-8564-1409D7C1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6" name="Picture 20">
          <a:extLst>
            <a:ext uri="{FF2B5EF4-FFF2-40B4-BE49-F238E27FC236}">
              <a16:creationId xmlns:a16="http://schemas.microsoft.com/office/drawing/2014/main" id="{A34202B7-1C20-4DFD-806C-514951CB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7" name="Picture 20">
          <a:extLst>
            <a:ext uri="{FF2B5EF4-FFF2-40B4-BE49-F238E27FC236}">
              <a16:creationId xmlns:a16="http://schemas.microsoft.com/office/drawing/2014/main" id="{A6668754-7B17-4E28-B140-B5E54607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8" name="Picture 20">
          <a:extLst>
            <a:ext uri="{FF2B5EF4-FFF2-40B4-BE49-F238E27FC236}">
              <a16:creationId xmlns:a16="http://schemas.microsoft.com/office/drawing/2014/main" id="{22AA831D-6529-45EF-B98D-7C153FB6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89" name="Picture 20">
          <a:extLst>
            <a:ext uri="{FF2B5EF4-FFF2-40B4-BE49-F238E27FC236}">
              <a16:creationId xmlns:a16="http://schemas.microsoft.com/office/drawing/2014/main" id="{677C7F0B-4712-4B23-84FA-1E2BB7C3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890" name="Picture 20">
          <a:extLst>
            <a:ext uri="{FF2B5EF4-FFF2-40B4-BE49-F238E27FC236}">
              <a16:creationId xmlns:a16="http://schemas.microsoft.com/office/drawing/2014/main" id="{2CDCEFD4-D410-4003-ACDF-F5CF9186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1" name="Picture 20">
          <a:extLst>
            <a:ext uri="{FF2B5EF4-FFF2-40B4-BE49-F238E27FC236}">
              <a16:creationId xmlns:a16="http://schemas.microsoft.com/office/drawing/2014/main" id="{8CE81182-CA2F-40E9-8114-EADC12C6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2" name="Picture 20">
          <a:extLst>
            <a:ext uri="{FF2B5EF4-FFF2-40B4-BE49-F238E27FC236}">
              <a16:creationId xmlns:a16="http://schemas.microsoft.com/office/drawing/2014/main" id="{0B89A049-4870-491E-96C9-9A73427D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3" name="Picture 20">
          <a:extLst>
            <a:ext uri="{FF2B5EF4-FFF2-40B4-BE49-F238E27FC236}">
              <a16:creationId xmlns:a16="http://schemas.microsoft.com/office/drawing/2014/main" id="{D4036E2B-7BFC-4480-B5A7-DBE9A164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4" name="Picture 20">
          <a:extLst>
            <a:ext uri="{FF2B5EF4-FFF2-40B4-BE49-F238E27FC236}">
              <a16:creationId xmlns:a16="http://schemas.microsoft.com/office/drawing/2014/main" id="{2D4DE364-E6C9-4EFA-B598-A00849E5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5" name="Picture 20">
          <a:extLst>
            <a:ext uri="{FF2B5EF4-FFF2-40B4-BE49-F238E27FC236}">
              <a16:creationId xmlns:a16="http://schemas.microsoft.com/office/drawing/2014/main" id="{E08CA266-93D4-41E8-A07B-58A4F704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6" name="Picture 20">
          <a:extLst>
            <a:ext uri="{FF2B5EF4-FFF2-40B4-BE49-F238E27FC236}">
              <a16:creationId xmlns:a16="http://schemas.microsoft.com/office/drawing/2014/main" id="{6A2201E5-A8A9-424E-9FB7-A53471D4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7" name="Picture 20">
          <a:extLst>
            <a:ext uri="{FF2B5EF4-FFF2-40B4-BE49-F238E27FC236}">
              <a16:creationId xmlns:a16="http://schemas.microsoft.com/office/drawing/2014/main" id="{E76CAB53-D8CC-4308-9FB9-C5E5B8FC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8" name="Picture 20">
          <a:extLst>
            <a:ext uri="{FF2B5EF4-FFF2-40B4-BE49-F238E27FC236}">
              <a16:creationId xmlns:a16="http://schemas.microsoft.com/office/drawing/2014/main" id="{B3F80E6F-AD41-4F66-A4F3-92567D7A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899" name="Picture 20">
          <a:extLst>
            <a:ext uri="{FF2B5EF4-FFF2-40B4-BE49-F238E27FC236}">
              <a16:creationId xmlns:a16="http://schemas.microsoft.com/office/drawing/2014/main" id="{BDF029F0-B9AB-431E-BF08-AF43934D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0" name="Picture 20">
          <a:extLst>
            <a:ext uri="{FF2B5EF4-FFF2-40B4-BE49-F238E27FC236}">
              <a16:creationId xmlns:a16="http://schemas.microsoft.com/office/drawing/2014/main" id="{A0F9C4B5-3331-4901-BB81-D2A11CA7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1" name="Picture 20">
          <a:extLst>
            <a:ext uri="{FF2B5EF4-FFF2-40B4-BE49-F238E27FC236}">
              <a16:creationId xmlns:a16="http://schemas.microsoft.com/office/drawing/2014/main" id="{83124BAF-72D2-4C92-8825-84278CFE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2" name="Picture 20">
          <a:extLst>
            <a:ext uri="{FF2B5EF4-FFF2-40B4-BE49-F238E27FC236}">
              <a16:creationId xmlns:a16="http://schemas.microsoft.com/office/drawing/2014/main" id="{F754A28B-2960-4F32-8950-57D1CA92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3" name="Picture 20">
          <a:extLst>
            <a:ext uri="{FF2B5EF4-FFF2-40B4-BE49-F238E27FC236}">
              <a16:creationId xmlns:a16="http://schemas.microsoft.com/office/drawing/2014/main" id="{27047309-498F-4F3C-82C8-7F14D109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4" name="Picture 20">
          <a:extLst>
            <a:ext uri="{FF2B5EF4-FFF2-40B4-BE49-F238E27FC236}">
              <a16:creationId xmlns:a16="http://schemas.microsoft.com/office/drawing/2014/main" id="{0027DE22-123C-4923-AA9A-0132B65D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5" name="Picture 20">
          <a:extLst>
            <a:ext uri="{FF2B5EF4-FFF2-40B4-BE49-F238E27FC236}">
              <a16:creationId xmlns:a16="http://schemas.microsoft.com/office/drawing/2014/main" id="{2BC84AFA-AB63-4DB3-89DC-6AB4335C2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6" name="Picture 20">
          <a:extLst>
            <a:ext uri="{FF2B5EF4-FFF2-40B4-BE49-F238E27FC236}">
              <a16:creationId xmlns:a16="http://schemas.microsoft.com/office/drawing/2014/main" id="{61C4F188-0A05-43E7-BCFE-6044DBF2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7" name="Picture 20">
          <a:extLst>
            <a:ext uri="{FF2B5EF4-FFF2-40B4-BE49-F238E27FC236}">
              <a16:creationId xmlns:a16="http://schemas.microsoft.com/office/drawing/2014/main" id="{CFDA6D09-9203-4463-AC2A-628FEAF3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8" name="Picture 20">
          <a:extLst>
            <a:ext uri="{FF2B5EF4-FFF2-40B4-BE49-F238E27FC236}">
              <a16:creationId xmlns:a16="http://schemas.microsoft.com/office/drawing/2014/main" id="{F6B8AEA5-6C3E-4EFB-87F0-AB621BE8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09" name="Picture 20">
          <a:extLst>
            <a:ext uri="{FF2B5EF4-FFF2-40B4-BE49-F238E27FC236}">
              <a16:creationId xmlns:a16="http://schemas.microsoft.com/office/drawing/2014/main" id="{166F6731-8880-4BDC-93D2-BA05468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10" name="Picture 20">
          <a:extLst>
            <a:ext uri="{FF2B5EF4-FFF2-40B4-BE49-F238E27FC236}">
              <a16:creationId xmlns:a16="http://schemas.microsoft.com/office/drawing/2014/main" id="{F7E61FBC-AFF3-4BD6-B676-01F6AD5F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11" name="Picture 20">
          <a:extLst>
            <a:ext uri="{FF2B5EF4-FFF2-40B4-BE49-F238E27FC236}">
              <a16:creationId xmlns:a16="http://schemas.microsoft.com/office/drawing/2014/main" id="{276B86F5-C1D2-406A-9D32-6DB9AF15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12" name="Picture 20">
          <a:extLst>
            <a:ext uri="{FF2B5EF4-FFF2-40B4-BE49-F238E27FC236}">
              <a16:creationId xmlns:a16="http://schemas.microsoft.com/office/drawing/2014/main" id="{5900ED55-E90D-46C3-AA3A-E3F6477B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13" name="Picture 20">
          <a:extLst>
            <a:ext uri="{FF2B5EF4-FFF2-40B4-BE49-F238E27FC236}">
              <a16:creationId xmlns:a16="http://schemas.microsoft.com/office/drawing/2014/main" id="{D5D5C6CD-B0E1-41FD-9F3A-7F0019F1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79375"/>
    <xdr:pic>
      <xdr:nvPicPr>
        <xdr:cNvPr id="2914" name="Picture 20">
          <a:extLst>
            <a:ext uri="{FF2B5EF4-FFF2-40B4-BE49-F238E27FC236}">
              <a16:creationId xmlns:a16="http://schemas.microsoft.com/office/drawing/2014/main" id="{F4C60788-4627-4B87-8686-CDB546D2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915" name="Picture 20">
          <a:extLst>
            <a:ext uri="{FF2B5EF4-FFF2-40B4-BE49-F238E27FC236}">
              <a16:creationId xmlns:a16="http://schemas.microsoft.com/office/drawing/2014/main" id="{F29DA71B-78FF-4DA4-8EA7-0B737B59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916" name="Picture 20">
          <a:extLst>
            <a:ext uri="{FF2B5EF4-FFF2-40B4-BE49-F238E27FC236}">
              <a16:creationId xmlns:a16="http://schemas.microsoft.com/office/drawing/2014/main" id="{AE4CB638-1A51-4506-8DF0-B756C8C9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276</xdr:row>
      <xdr:rowOff>0</xdr:rowOff>
    </xdr:from>
    <xdr:ext cx="9525" cy="82873"/>
    <xdr:pic>
      <xdr:nvPicPr>
        <xdr:cNvPr id="2917" name="Picture 20">
          <a:extLst>
            <a:ext uri="{FF2B5EF4-FFF2-40B4-BE49-F238E27FC236}">
              <a16:creationId xmlns:a16="http://schemas.microsoft.com/office/drawing/2014/main" id="{F7B85DC1-97B8-4AE4-80DD-06C3DBF5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18" name="Picture 20">
          <a:extLst>
            <a:ext uri="{FF2B5EF4-FFF2-40B4-BE49-F238E27FC236}">
              <a16:creationId xmlns:a16="http://schemas.microsoft.com/office/drawing/2014/main" id="{9432E05C-304B-4A3D-9824-86F24C6B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19" name="Picture 20">
          <a:extLst>
            <a:ext uri="{FF2B5EF4-FFF2-40B4-BE49-F238E27FC236}">
              <a16:creationId xmlns:a16="http://schemas.microsoft.com/office/drawing/2014/main" id="{B8345140-E02E-42A6-A500-218627DA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0" name="Picture 20">
          <a:extLst>
            <a:ext uri="{FF2B5EF4-FFF2-40B4-BE49-F238E27FC236}">
              <a16:creationId xmlns:a16="http://schemas.microsoft.com/office/drawing/2014/main" id="{991564B0-44F5-411B-A440-83D2EDCF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1" name="Picture 20">
          <a:extLst>
            <a:ext uri="{FF2B5EF4-FFF2-40B4-BE49-F238E27FC236}">
              <a16:creationId xmlns:a16="http://schemas.microsoft.com/office/drawing/2014/main" id="{87F7B6E7-F95F-4851-AB0F-0AFF01A7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2" name="Picture 20">
          <a:extLst>
            <a:ext uri="{FF2B5EF4-FFF2-40B4-BE49-F238E27FC236}">
              <a16:creationId xmlns:a16="http://schemas.microsoft.com/office/drawing/2014/main" id="{553DA28C-1BF7-4E6A-867F-B71B0DD0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3" name="Picture 20">
          <a:extLst>
            <a:ext uri="{FF2B5EF4-FFF2-40B4-BE49-F238E27FC236}">
              <a16:creationId xmlns:a16="http://schemas.microsoft.com/office/drawing/2014/main" id="{55727344-38BD-4E63-BC7F-1EF471A4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4" name="Picture 20">
          <a:extLst>
            <a:ext uri="{FF2B5EF4-FFF2-40B4-BE49-F238E27FC236}">
              <a16:creationId xmlns:a16="http://schemas.microsoft.com/office/drawing/2014/main" id="{69886BF2-5897-48F0-A1C3-A639A5D4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5" name="Picture 20">
          <a:extLst>
            <a:ext uri="{FF2B5EF4-FFF2-40B4-BE49-F238E27FC236}">
              <a16:creationId xmlns:a16="http://schemas.microsoft.com/office/drawing/2014/main" id="{87F567D7-B987-492D-B4C1-FFB4AE8A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6" name="Picture 20">
          <a:extLst>
            <a:ext uri="{FF2B5EF4-FFF2-40B4-BE49-F238E27FC236}">
              <a16:creationId xmlns:a16="http://schemas.microsoft.com/office/drawing/2014/main" id="{D44BA027-4541-41CC-8187-D64B09AC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7" name="Picture 20">
          <a:extLst>
            <a:ext uri="{FF2B5EF4-FFF2-40B4-BE49-F238E27FC236}">
              <a16:creationId xmlns:a16="http://schemas.microsoft.com/office/drawing/2014/main" id="{E8594EBB-5126-4CC2-9E22-DF2CBC28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8" name="Picture 20">
          <a:extLst>
            <a:ext uri="{FF2B5EF4-FFF2-40B4-BE49-F238E27FC236}">
              <a16:creationId xmlns:a16="http://schemas.microsoft.com/office/drawing/2014/main" id="{BDEF2FB8-0699-4DF3-87C9-0A42817E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29" name="Picture 20">
          <a:extLst>
            <a:ext uri="{FF2B5EF4-FFF2-40B4-BE49-F238E27FC236}">
              <a16:creationId xmlns:a16="http://schemas.microsoft.com/office/drawing/2014/main" id="{5BDEEFA6-964A-4237-9C45-607D139C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0" name="Picture 20">
          <a:extLst>
            <a:ext uri="{FF2B5EF4-FFF2-40B4-BE49-F238E27FC236}">
              <a16:creationId xmlns:a16="http://schemas.microsoft.com/office/drawing/2014/main" id="{A9047EB1-643A-4E6B-B968-C0FA4E7A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1" name="Picture 20">
          <a:extLst>
            <a:ext uri="{FF2B5EF4-FFF2-40B4-BE49-F238E27FC236}">
              <a16:creationId xmlns:a16="http://schemas.microsoft.com/office/drawing/2014/main" id="{F9425ED9-910B-43E1-9FC4-20315FF9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2" name="Picture 20">
          <a:extLst>
            <a:ext uri="{FF2B5EF4-FFF2-40B4-BE49-F238E27FC236}">
              <a16:creationId xmlns:a16="http://schemas.microsoft.com/office/drawing/2014/main" id="{F8600A5A-DCFB-4137-A87C-1740A005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3" name="Picture 20">
          <a:extLst>
            <a:ext uri="{FF2B5EF4-FFF2-40B4-BE49-F238E27FC236}">
              <a16:creationId xmlns:a16="http://schemas.microsoft.com/office/drawing/2014/main" id="{D25B3650-A0EA-49C6-AC49-4B7F0BB2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4" name="Picture 20">
          <a:extLst>
            <a:ext uri="{FF2B5EF4-FFF2-40B4-BE49-F238E27FC236}">
              <a16:creationId xmlns:a16="http://schemas.microsoft.com/office/drawing/2014/main" id="{7A04AC33-5F96-4ED6-B124-F9FC99C3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5" name="Picture 20">
          <a:extLst>
            <a:ext uri="{FF2B5EF4-FFF2-40B4-BE49-F238E27FC236}">
              <a16:creationId xmlns:a16="http://schemas.microsoft.com/office/drawing/2014/main" id="{9E65ECD5-00C8-4197-B28A-D29BBF37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36" name="Picture 20">
          <a:extLst>
            <a:ext uri="{FF2B5EF4-FFF2-40B4-BE49-F238E27FC236}">
              <a16:creationId xmlns:a16="http://schemas.microsoft.com/office/drawing/2014/main" id="{EC51E455-8AA3-49BE-B4FA-5E67199F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37" name="Picture 20">
          <a:extLst>
            <a:ext uri="{FF2B5EF4-FFF2-40B4-BE49-F238E27FC236}">
              <a16:creationId xmlns:a16="http://schemas.microsoft.com/office/drawing/2014/main" id="{659CABAC-FFF2-4BDF-B5CC-5AE2CD22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38" name="Picture 20">
          <a:extLst>
            <a:ext uri="{FF2B5EF4-FFF2-40B4-BE49-F238E27FC236}">
              <a16:creationId xmlns:a16="http://schemas.microsoft.com/office/drawing/2014/main" id="{62242BE1-31B8-455B-8374-DE79FA70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39" name="Picture 20">
          <a:extLst>
            <a:ext uri="{FF2B5EF4-FFF2-40B4-BE49-F238E27FC236}">
              <a16:creationId xmlns:a16="http://schemas.microsoft.com/office/drawing/2014/main" id="{89BEB50E-74C3-4345-B9AE-E70BBA50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0" name="Picture 20">
          <a:extLst>
            <a:ext uri="{FF2B5EF4-FFF2-40B4-BE49-F238E27FC236}">
              <a16:creationId xmlns:a16="http://schemas.microsoft.com/office/drawing/2014/main" id="{8157E798-BE65-48E4-9F44-FA094101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1" name="Picture 20">
          <a:extLst>
            <a:ext uri="{FF2B5EF4-FFF2-40B4-BE49-F238E27FC236}">
              <a16:creationId xmlns:a16="http://schemas.microsoft.com/office/drawing/2014/main" id="{8DBD5627-7F64-4CA7-BD6D-FD527F2C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2" name="Picture 20">
          <a:extLst>
            <a:ext uri="{FF2B5EF4-FFF2-40B4-BE49-F238E27FC236}">
              <a16:creationId xmlns:a16="http://schemas.microsoft.com/office/drawing/2014/main" id="{3001513C-134E-4894-834F-F6A2808A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3" name="Picture 20">
          <a:extLst>
            <a:ext uri="{FF2B5EF4-FFF2-40B4-BE49-F238E27FC236}">
              <a16:creationId xmlns:a16="http://schemas.microsoft.com/office/drawing/2014/main" id="{5DDA0FE9-586B-494C-8618-0994B788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4" name="Picture 20">
          <a:extLst>
            <a:ext uri="{FF2B5EF4-FFF2-40B4-BE49-F238E27FC236}">
              <a16:creationId xmlns:a16="http://schemas.microsoft.com/office/drawing/2014/main" id="{6A90E66F-57F3-429E-9EA8-A192C530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5" name="Picture 20">
          <a:extLst>
            <a:ext uri="{FF2B5EF4-FFF2-40B4-BE49-F238E27FC236}">
              <a16:creationId xmlns:a16="http://schemas.microsoft.com/office/drawing/2014/main" id="{6402459C-836A-44C4-9145-EA753003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6" name="Picture 20">
          <a:extLst>
            <a:ext uri="{FF2B5EF4-FFF2-40B4-BE49-F238E27FC236}">
              <a16:creationId xmlns:a16="http://schemas.microsoft.com/office/drawing/2014/main" id="{9FB5ADE7-C914-4AF6-8651-C0E693C8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7" name="Picture 20">
          <a:extLst>
            <a:ext uri="{FF2B5EF4-FFF2-40B4-BE49-F238E27FC236}">
              <a16:creationId xmlns:a16="http://schemas.microsoft.com/office/drawing/2014/main" id="{6703053B-740F-4AA4-9E98-24B4BE34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8" name="Picture 20">
          <a:extLst>
            <a:ext uri="{FF2B5EF4-FFF2-40B4-BE49-F238E27FC236}">
              <a16:creationId xmlns:a16="http://schemas.microsoft.com/office/drawing/2014/main" id="{A7B2218A-D6E9-48F2-8E0D-71AA2E1E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49" name="Picture 20">
          <a:extLst>
            <a:ext uri="{FF2B5EF4-FFF2-40B4-BE49-F238E27FC236}">
              <a16:creationId xmlns:a16="http://schemas.microsoft.com/office/drawing/2014/main" id="{EC562FB1-B878-4C67-9506-ABEB6FAC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0" name="Picture 20">
          <a:extLst>
            <a:ext uri="{FF2B5EF4-FFF2-40B4-BE49-F238E27FC236}">
              <a16:creationId xmlns:a16="http://schemas.microsoft.com/office/drawing/2014/main" id="{C0D0B694-37F5-41B8-B879-ED2D45E0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1" name="Picture 20">
          <a:extLst>
            <a:ext uri="{FF2B5EF4-FFF2-40B4-BE49-F238E27FC236}">
              <a16:creationId xmlns:a16="http://schemas.microsoft.com/office/drawing/2014/main" id="{19AC1340-F4E0-4EC0-81E7-9F51C022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2" name="Picture 20">
          <a:extLst>
            <a:ext uri="{FF2B5EF4-FFF2-40B4-BE49-F238E27FC236}">
              <a16:creationId xmlns:a16="http://schemas.microsoft.com/office/drawing/2014/main" id="{65DC783A-8F0C-48D9-A15A-037ED96F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3" name="Picture 20">
          <a:extLst>
            <a:ext uri="{FF2B5EF4-FFF2-40B4-BE49-F238E27FC236}">
              <a16:creationId xmlns:a16="http://schemas.microsoft.com/office/drawing/2014/main" id="{530293D0-46A0-4071-A4B8-9C69D484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4" name="Picture 20">
          <a:extLst>
            <a:ext uri="{FF2B5EF4-FFF2-40B4-BE49-F238E27FC236}">
              <a16:creationId xmlns:a16="http://schemas.microsoft.com/office/drawing/2014/main" id="{1920C657-B9E3-4F44-91EA-D75904D1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5" name="Picture 20">
          <a:extLst>
            <a:ext uri="{FF2B5EF4-FFF2-40B4-BE49-F238E27FC236}">
              <a16:creationId xmlns:a16="http://schemas.microsoft.com/office/drawing/2014/main" id="{2D29112B-CAB0-4252-ACC4-3ACE5C5C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6" name="Picture 20">
          <a:extLst>
            <a:ext uri="{FF2B5EF4-FFF2-40B4-BE49-F238E27FC236}">
              <a16:creationId xmlns:a16="http://schemas.microsoft.com/office/drawing/2014/main" id="{8A5AEFA2-2F10-4E5B-BC3B-D3604F7A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7" name="Picture 20">
          <a:extLst>
            <a:ext uri="{FF2B5EF4-FFF2-40B4-BE49-F238E27FC236}">
              <a16:creationId xmlns:a16="http://schemas.microsoft.com/office/drawing/2014/main" id="{244F4F12-6054-4DCC-924F-81966C7C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8" name="Picture 20">
          <a:extLst>
            <a:ext uri="{FF2B5EF4-FFF2-40B4-BE49-F238E27FC236}">
              <a16:creationId xmlns:a16="http://schemas.microsoft.com/office/drawing/2014/main" id="{00F86BDF-BE3C-4801-ACD9-FF3D06DB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59" name="Picture 20">
          <a:extLst>
            <a:ext uri="{FF2B5EF4-FFF2-40B4-BE49-F238E27FC236}">
              <a16:creationId xmlns:a16="http://schemas.microsoft.com/office/drawing/2014/main" id="{6EA3B1FD-57B5-4CB1-8C56-80A853EB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2960" name="Picture 20">
          <a:extLst>
            <a:ext uri="{FF2B5EF4-FFF2-40B4-BE49-F238E27FC236}">
              <a16:creationId xmlns:a16="http://schemas.microsoft.com/office/drawing/2014/main" id="{26F856F0-D3CB-4DDE-9EA9-A45F6FDB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61" name="Picture 20">
          <a:extLst>
            <a:ext uri="{FF2B5EF4-FFF2-40B4-BE49-F238E27FC236}">
              <a16:creationId xmlns:a16="http://schemas.microsoft.com/office/drawing/2014/main" id="{099A470F-C4E2-420D-8C10-8FD18AD1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62" name="Picture 20">
          <a:extLst>
            <a:ext uri="{FF2B5EF4-FFF2-40B4-BE49-F238E27FC236}">
              <a16:creationId xmlns:a16="http://schemas.microsoft.com/office/drawing/2014/main" id="{2662E491-0F25-4E11-8DAF-2A610207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2963" name="Picture 20">
          <a:extLst>
            <a:ext uri="{FF2B5EF4-FFF2-40B4-BE49-F238E27FC236}">
              <a16:creationId xmlns:a16="http://schemas.microsoft.com/office/drawing/2014/main" id="{D5A71916-EAA5-43A1-8130-6E8A7DB9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64" name="Picture 20">
          <a:extLst>
            <a:ext uri="{FF2B5EF4-FFF2-40B4-BE49-F238E27FC236}">
              <a16:creationId xmlns:a16="http://schemas.microsoft.com/office/drawing/2014/main" id="{E0E04553-E534-403C-AAA0-16B1AE98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65" name="Picture 20">
          <a:extLst>
            <a:ext uri="{FF2B5EF4-FFF2-40B4-BE49-F238E27FC236}">
              <a16:creationId xmlns:a16="http://schemas.microsoft.com/office/drawing/2014/main" id="{9C923F1B-877C-4434-8060-77C907BF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66" name="Picture 20">
          <a:extLst>
            <a:ext uri="{FF2B5EF4-FFF2-40B4-BE49-F238E27FC236}">
              <a16:creationId xmlns:a16="http://schemas.microsoft.com/office/drawing/2014/main" id="{7E82D0D1-280B-4BA0-A38D-F9EED08C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67" name="Picture 20">
          <a:extLst>
            <a:ext uri="{FF2B5EF4-FFF2-40B4-BE49-F238E27FC236}">
              <a16:creationId xmlns:a16="http://schemas.microsoft.com/office/drawing/2014/main" id="{9367C5D4-D5C4-4062-AC6F-142EB21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68" name="Picture 20">
          <a:extLst>
            <a:ext uri="{FF2B5EF4-FFF2-40B4-BE49-F238E27FC236}">
              <a16:creationId xmlns:a16="http://schemas.microsoft.com/office/drawing/2014/main" id="{82F55F1D-E519-4B4D-9F29-912F954A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69" name="Picture 20">
          <a:extLst>
            <a:ext uri="{FF2B5EF4-FFF2-40B4-BE49-F238E27FC236}">
              <a16:creationId xmlns:a16="http://schemas.microsoft.com/office/drawing/2014/main" id="{00482B82-537C-48F1-8D1D-EF8AB4AA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0" name="Picture 20">
          <a:extLst>
            <a:ext uri="{FF2B5EF4-FFF2-40B4-BE49-F238E27FC236}">
              <a16:creationId xmlns:a16="http://schemas.microsoft.com/office/drawing/2014/main" id="{A385215A-3CBB-4779-B098-8FE212BB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1" name="Picture 20">
          <a:extLst>
            <a:ext uri="{FF2B5EF4-FFF2-40B4-BE49-F238E27FC236}">
              <a16:creationId xmlns:a16="http://schemas.microsoft.com/office/drawing/2014/main" id="{E5F6042A-9E0B-406F-A621-C7CB0621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2" name="Picture 20">
          <a:extLst>
            <a:ext uri="{FF2B5EF4-FFF2-40B4-BE49-F238E27FC236}">
              <a16:creationId xmlns:a16="http://schemas.microsoft.com/office/drawing/2014/main" id="{02973BF4-E5F2-4E06-9E8F-F75B5889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3" name="Picture 20">
          <a:extLst>
            <a:ext uri="{FF2B5EF4-FFF2-40B4-BE49-F238E27FC236}">
              <a16:creationId xmlns:a16="http://schemas.microsoft.com/office/drawing/2014/main" id="{A0101097-AA95-4E30-9028-C83708B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4" name="Picture 20">
          <a:extLst>
            <a:ext uri="{FF2B5EF4-FFF2-40B4-BE49-F238E27FC236}">
              <a16:creationId xmlns:a16="http://schemas.microsoft.com/office/drawing/2014/main" id="{F61F0C35-B0F4-4C1D-B0C5-622EE492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5" name="Picture 20">
          <a:extLst>
            <a:ext uri="{FF2B5EF4-FFF2-40B4-BE49-F238E27FC236}">
              <a16:creationId xmlns:a16="http://schemas.microsoft.com/office/drawing/2014/main" id="{2D58AC8B-1AAE-4884-8E4E-2F9C45DC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6" name="Picture 20">
          <a:extLst>
            <a:ext uri="{FF2B5EF4-FFF2-40B4-BE49-F238E27FC236}">
              <a16:creationId xmlns:a16="http://schemas.microsoft.com/office/drawing/2014/main" id="{A0D36DEC-6944-4A67-8DA8-6FAB69CD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7" name="Picture 20">
          <a:extLst>
            <a:ext uri="{FF2B5EF4-FFF2-40B4-BE49-F238E27FC236}">
              <a16:creationId xmlns:a16="http://schemas.microsoft.com/office/drawing/2014/main" id="{9593FAE8-29B1-4264-910E-887B6BCB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8" name="Picture 20">
          <a:extLst>
            <a:ext uri="{FF2B5EF4-FFF2-40B4-BE49-F238E27FC236}">
              <a16:creationId xmlns:a16="http://schemas.microsoft.com/office/drawing/2014/main" id="{AC95714A-39C2-4D47-8D42-5A6E73BF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79" name="Picture 20">
          <a:extLst>
            <a:ext uri="{FF2B5EF4-FFF2-40B4-BE49-F238E27FC236}">
              <a16:creationId xmlns:a16="http://schemas.microsoft.com/office/drawing/2014/main" id="{BF845BD5-5C75-406E-ADE8-6E10846E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80" name="Picture 20">
          <a:extLst>
            <a:ext uri="{FF2B5EF4-FFF2-40B4-BE49-F238E27FC236}">
              <a16:creationId xmlns:a16="http://schemas.microsoft.com/office/drawing/2014/main" id="{6E4BF1EA-9DB4-4ADC-B584-4DD05330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81" name="Picture 20">
          <a:extLst>
            <a:ext uri="{FF2B5EF4-FFF2-40B4-BE49-F238E27FC236}">
              <a16:creationId xmlns:a16="http://schemas.microsoft.com/office/drawing/2014/main" id="{425E1406-9386-4E30-A2B2-246DA1EF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2982" name="Picture 20">
          <a:extLst>
            <a:ext uri="{FF2B5EF4-FFF2-40B4-BE49-F238E27FC236}">
              <a16:creationId xmlns:a16="http://schemas.microsoft.com/office/drawing/2014/main" id="{3289868B-7689-499D-ABC2-D0F6759B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83" name="Picture 20">
          <a:extLst>
            <a:ext uri="{FF2B5EF4-FFF2-40B4-BE49-F238E27FC236}">
              <a16:creationId xmlns:a16="http://schemas.microsoft.com/office/drawing/2014/main" id="{08A6CFB9-56E9-468A-90C2-5002CD30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84" name="Picture 20">
          <a:extLst>
            <a:ext uri="{FF2B5EF4-FFF2-40B4-BE49-F238E27FC236}">
              <a16:creationId xmlns:a16="http://schemas.microsoft.com/office/drawing/2014/main" id="{EE58FB5A-87DC-46CB-B552-62C170015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85" name="Picture 20">
          <a:extLst>
            <a:ext uri="{FF2B5EF4-FFF2-40B4-BE49-F238E27FC236}">
              <a16:creationId xmlns:a16="http://schemas.microsoft.com/office/drawing/2014/main" id="{A25912E6-FC2A-44F5-B4B2-71172251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86" name="Picture 20">
          <a:extLst>
            <a:ext uri="{FF2B5EF4-FFF2-40B4-BE49-F238E27FC236}">
              <a16:creationId xmlns:a16="http://schemas.microsoft.com/office/drawing/2014/main" id="{FE33A562-2BE2-4FC1-9B74-03471E37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87" name="Picture 20">
          <a:extLst>
            <a:ext uri="{FF2B5EF4-FFF2-40B4-BE49-F238E27FC236}">
              <a16:creationId xmlns:a16="http://schemas.microsoft.com/office/drawing/2014/main" id="{86EBD302-7F43-4B82-8029-490AC06A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88" name="Picture 20">
          <a:extLst>
            <a:ext uri="{FF2B5EF4-FFF2-40B4-BE49-F238E27FC236}">
              <a16:creationId xmlns:a16="http://schemas.microsoft.com/office/drawing/2014/main" id="{6B10FDCE-262F-4A28-9264-7E2E81F5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89" name="Picture 20">
          <a:extLst>
            <a:ext uri="{FF2B5EF4-FFF2-40B4-BE49-F238E27FC236}">
              <a16:creationId xmlns:a16="http://schemas.microsoft.com/office/drawing/2014/main" id="{4BFF3EC4-B860-4724-9E6F-5DA7D503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0" name="Picture 20">
          <a:extLst>
            <a:ext uri="{FF2B5EF4-FFF2-40B4-BE49-F238E27FC236}">
              <a16:creationId xmlns:a16="http://schemas.microsoft.com/office/drawing/2014/main" id="{1AF5CC88-D58A-408B-846D-C4E06A39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1" name="Picture 20">
          <a:extLst>
            <a:ext uri="{FF2B5EF4-FFF2-40B4-BE49-F238E27FC236}">
              <a16:creationId xmlns:a16="http://schemas.microsoft.com/office/drawing/2014/main" id="{170BEBE5-75F7-4359-8A2A-FDC797F3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2" name="Picture 20">
          <a:extLst>
            <a:ext uri="{FF2B5EF4-FFF2-40B4-BE49-F238E27FC236}">
              <a16:creationId xmlns:a16="http://schemas.microsoft.com/office/drawing/2014/main" id="{B80AD61C-E018-409A-925C-8A0779AB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3" name="Picture 20">
          <a:extLst>
            <a:ext uri="{FF2B5EF4-FFF2-40B4-BE49-F238E27FC236}">
              <a16:creationId xmlns:a16="http://schemas.microsoft.com/office/drawing/2014/main" id="{C13060F0-A0C0-4F8B-A69B-1639F233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4" name="Picture 20">
          <a:extLst>
            <a:ext uri="{FF2B5EF4-FFF2-40B4-BE49-F238E27FC236}">
              <a16:creationId xmlns:a16="http://schemas.microsoft.com/office/drawing/2014/main" id="{E24AFF81-CB01-4C12-8B5E-30EABD1E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5" name="Picture 20">
          <a:extLst>
            <a:ext uri="{FF2B5EF4-FFF2-40B4-BE49-F238E27FC236}">
              <a16:creationId xmlns:a16="http://schemas.microsoft.com/office/drawing/2014/main" id="{B2D575D5-0E91-4C18-8127-570FCD8F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6" name="Picture 20">
          <a:extLst>
            <a:ext uri="{FF2B5EF4-FFF2-40B4-BE49-F238E27FC236}">
              <a16:creationId xmlns:a16="http://schemas.microsoft.com/office/drawing/2014/main" id="{59CE5F5E-E51D-479E-9888-D4121008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7" name="Picture 20">
          <a:extLst>
            <a:ext uri="{FF2B5EF4-FFF2-40B4-BE49-F238E27FC236}">
              <a16:creationId xmlns:a16="http://schemas.microsoft.com/office/drawing/2014/main" id="{B637D0BA-BFED-4A1A-83EC-988C165B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8" name="Picture 20">
          <a:extLst>
            <a:ext uri="{FF2B5EF4-FFF2-40B4-BE49-F238E27FC236}">
              <a16:creationId xmlns:a16="http://schemas.microsoft.com/office/drawing/2014/main" id="{39E29543-EF42-4534-B242-79A11F24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2999" name="Picture 20">
          <a:extLst>
            <a:ext uri="{FF2B5EF4-FFF2-40B4-BE49-F238E27FC236}">
              <a16:creationId xmlns:a16="http://schemas.microsoft.com/office/drawing/2014/main" id="{9881EFC3-2DC8-45FB-87C0-9D378E5F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000" name="Picture 20">
          <a:extLst>
            <a:ext uri="{FF2B5EF4-FFF2-40B4-BE49-F238E27FC236}">
              <a16:creationId xmlns:a16="http://schemas.microsoft.com/office/drawing/2014/main" id="{DD1A7067-2977-498A-B79F-2536610C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001" name="Picture 20">
          <a:extLst>
            <a:ext uri="{FF2B5EF4-FFF2-40B4-BE49-F238E27FC236}">
              <a16:creationId xmlns:a16="http://schemas.microsoft.com/office/drawing/2014/main" id="{17E3FE60-9207-4F4A-967E-B6940E00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002" name="Picture 20">
          <a:extLst>
            <a:ext uri="{FF2B5EF4-FFF2-40B4-BE49-F238E27FC236}">
              <a16:creationId xmlns:a16="http://schemas.microsoft.com/office/drawing/2014/main" id="{B03AD4C0-4D78-4CD1-92FB-75D92CF1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003" name="Picture 20">
          <a:extLst>
            <a:ext uri="{FF2B5EF4-FFF2-40B4-BE49-F238E27FC236}">
              <a16:creationId xmlns:a16="http://schemas.microsoft.com/office/drawing/2014/main" id="{8A836B3D-9675-4BAE-B63F-93543953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004" name="Picture 20">
          <a:extLst>
            <a:ext uri="{FF2B5EF4-FFF2-40B4-BE49-F238E27FC236}">
              <a16:creationId xmlns:a16="http://schemas.microsoft.com/office/drawing/2014/main" id="{538E9FC8-6B79-44C8-BDDE-95F00F74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005" name="Picture 20">
          <a:extLst>
            <a:ext uri="{FF2B5EF4-FFF2-40B4-BE49-F238E27FC236}">
              <a16:creationId xmlns:a16="http://schemas.microsoft.com/office/drawing/2014/main" id="{20DAF68D-2F7F-442A-B634-DBACF8F0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006" name="Picture 20">
          <a:extLst>
            <a:ext uri="{FF2B5EF4-FFF2-40B4-BE49-F238E27FC236}">
              <a16:creationId xmlns:a16="http://schemas.microsoft.com/office/drawing/2014/main" id="{61D180E4-73A7-4D19-B2D0-D39E39E3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007" name="Picture 20">
          <a:extLst>
            <a:ext uri="{FF2B5EF4-FFF2-40B4-BE49-F238E27FC236}">
              <a16:creationId xmlns:a16="http://schemas.microsoft.com/office/drawing/2014/main" id="{BA568291-354A-4E01-A60C-4E24B8F6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008" name="Picture 20">
          <a:extLst>
            <a:ext uri="{FF2B5EF4-FFF2-40B4-BE49-F238E27FC236}">
              <a16:creationId xmlns:a16="http://schemas.microsoft.com/office/drawing/2014/main" id="{F916E0DC-1201-495A-8D11-39DE6161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009" name="Picture 20">
          <a:extLst>
            <a:ext uri="{FF2B5EF4-FFF2-40B4-BE49-F238E27FC236}">
              <a16:creationId xmlns:a16="http://schemas.microsoft.com/office/drawing/2014/main" id="{4C32ED76-80C8-42F7-8FEF-2924EDBA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0" name="Picture 20">
          <a:extLst>
            <a:ext uri="{FF2B5EF4-FFF2-40B4-BE49-F238E27FC236}">
              <a16:creationId xmlns:a16="http://schemas.microsoft.com/office/drawing/2014/main" id="{666BD219-4616-45AE-8E3C-6FB02FF2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1" name="Picture 20">
          <a:extLst>
            <a:ext uri="{FF2B5EF4-FFF2-40B4-BE49-F238E27FC236}">
              <a16:creationId xmlns:a16="http://schemas.microsoft.com/office/drawing/2014/main" id="{29C0ABD8-94DB-4311-BF62-E005BB53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2" name="Picture 20">
          <a:extLst>
            <a:ext uri="{FF2B5EF4-FFF2-40B4-BE49-F238E27FC236}">
              <a16:creationId xmlns:a16="http://schemas.microsoft.com/office/drawing/2014/main" id="{EF7BA8D3-AF1C-447B-BB28-A6A4D543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3" name="Picture 20">
          <a:extLst>
            <a:ext uri="{FF2B5EF4-FFF2-40B4-BE49-F238E27FC236}">
              <a16:creationId xmlns:a16="http://schemas.microsoft.com/office/drawing/2014/main" id="{D46B00AB-8E1F-4F44-9934-5B05DCD6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4" name="Picture 20">
          <a:extLst>
            <a:ext uri="{FF2B5EF4-FFF2-40B4-BE49-F238E27FC236}">
              <a16:creationId xmlns:a16="http://schemas.microsoft.com/office/drawing/2014/main" id="{F6675C0B-5381-4FCE-B355-EBFF445C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5" name="Picture 20">
          <a:extLst>
            <a:ext uri="{FF2B5EF4-FFF2-40B4-BE49-F238E27FC236}">
              <a16:creationId xmlns:a16="http://schemas.microsoft.com/office/drawing/2014/main" id="{8AD7FF59-A366-450C-8578-D280A96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6" name="Picture 20">
          <a:extLst>
            <a:ext uri="{FF2B5EF4-FFF2-40B4-BE49-F238E27FC236}">
              <a16:creationId xmlns:a16="http://schemas.microsoft.com/office/drawing/2014/main" id="{C93A2878-B88D-40E3-860A-D25700A1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7" name="Picture 20">
          <a:extLst>
            <a:ext uri="{FF2B5EF4-FFF2-40B4-BE49-F238E27FC236}">
              <a16:creationId xmlns:a16="http://schemas.microsoft.com/office/drawing/2014/main" id="{87D3E892-9F42-4DAD-8747-4F1B15A2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8" name="Picture 20">
          <a:extLst>
            <a:ext uri="{FF2B5EF4-FFF2-40B4-BE49-F238E27FC236}">
              <a16:creationId xmlns:a16="http://schemas.microsoft.com/office/drawing/2014/main" id="{68E21B7C-0512-4BC5-86F0-D2E3F0ED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19" name="Picture 20">
          <a:extLst>
            <a:ext uri="{FF2B5EF4-FFF2-40B4-BE49-F238E27FC236}">
              <a16:creationId xmlns:a16="http://schemas.microsoft.com/office/drawing/2014/main" id="{7E728D8C-7AC0-4B10-AE09-093D0283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0" name="Picture 20">
          <a:extLst>
            <a:ext uri="{FF2B5EF4-FFF2-40B4-BE49-F238E27FC236}">
              <a16:creationId xmlns:a16="http://schemas.microsoft.com/office/drawing/2014/main" id="{3FB40736-E79F-4A4C-8BD9-22FA5F66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1" name="Picture 20">
          <a:extLst>
            <a:ext uri="{FF2B5EF4-FFF2-40B4-BE49-F238E27FC236}">
              <a16:creationId xmlns:a16="http://schemas.microsoft.com/office/drawing/2014/main" id="{F13FE201-3CA1-4F08-9696-D10681EF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2" name="Picture 20">
          <a:extLst>
            <a:ext uri="{FF2B5EF4-FFF2-40B4-BE49-F238E27FC236}">
              <a16:creationId xmlns:a16="http://schemas.microsoft.com/office/drawing/2014/main" id="{3F0BDF9A-6194-4674-9477-6E764C25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3" name="Picture 20">
          <a:extLst>
            <a:ext uri="{FF2B5EF4-FFF2-40B4-BE49-F238E27FC236}">
              <a16:creationId xmlns:a16="http://schemas.microsoft.com/office/drawing/2014/main" id="{A6D2AE73-D893-4FF0-A05C-413FEC43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4" name="Picture 20">
          <a:extLst>
            <a:ext uri="{FF2B5EF4-FFF2-40B4-BE49-F238E27FC236}">
              <a16:creationId xmlns:a16="http://schemas.microsoft.com/office/drawing/2014/main" id="{93D19DC9-AB2A-4C8E-8DF7-3E6D8A09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5" name="Picture 20">
          <a:extLst>
            <a:ext uri="{FF2B5EF4-FFF2-40B4-BE49-F238E27FC236}">
              <a16:creationId xmlns:a16="http://schemas.microsoft.com/office/drawing/2014/main" id="{D43FB015-F18C-4A72-B99F-C716B986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6" name="Picture 20">
          <a:extLst>
            <a:ext uri="{FF2B5EF4-FFF2-40B4-BE49-F238E27FC236}">
              <a16:creationId xmlns:a16="http://schemas.microsoft.com/office/drawing/2014/main" id="{6713045E-535F-4907-9B84-73A2C39E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7" name="Picture 20">
          <a:extLst>
            <a:ext uri="{FF2B5EF4-FFF2-40B4-BE49-F238E27FC236}">
              <a16:creationId xmlns:a16="http://schemas.microsoft.com/office/drawing/2014/main" id="{7412F758-EB46-4A2D-BCB7-BFFDACDB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28" name="Picture 20">
          <a:extLst>
            <a:ext uri="{FF2B5EF4-FFF2-40B4-BE49-F238E27FC236}">
              <a16:creationId xmlns:a16="http://schemas.microsoft.com/office/drawing/2014/main" id="{26852142-2060-44B8-B1C1-522F7149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29" name="Picture 20">
          <a:extLst>
            <a:ext uri="{FF2B5EF4-FFF2-40B4-BE49-F238E27FC236}">
              <a16:creationId xmlns:a16="http://schemas.microsoft.com/office/drawing/2014/main" id="{F1FF9FA9-B445-4B0A-877E-B868D0A7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0" name="Picture 20">
          <a:extLst>
            <a:ext uri="{FF2B5EF4-FFF2-40B4-BE49-F238E27FC236}">
              <a16:creationId xmlns:a16="http://schemas.microsoft.com/office/drawing/2014/main" id="{B8C332CC-F872-4063-AFB5-E84D3B3F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1" name="Picture 20">
          <a:extLst>
            <a:ext uri="{FF2B5EF4-FFF2-40B4-BE49-F238E27FC236}">
              <a16:creationId xmlns:a16="http://schemas.microsoft.com/office/drawing/2014/main" id="{82BA1F54-DE26-4A94-A6E8-A7F91E72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2" name="Picture 20">
          <a:extLst>
            <a:ext uri="{FF2B5EF4-FFF2-40B4-BE49-F238E27FC236}">
              <a16:creationId xmlns:a16="http://schemas.microsoft.com/office/drawing/2014/main" id="{3DA9137C-4DC6-49FE-996C-65363563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3" name="Picture 20">
          <a:extLst>
            <a:ext uri="{FF2B5EF4-FFF2-40B4-BE49-F238E27FC236}">
              <a16:creationId xmlns:a16="http://schemas.microsoft.com/office/drawing/2014/main" id="{E1DD7FCA-509E-48F0-AF99-0310FC12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4" name="Picture 20">
          <a:extLst>
            <a:ext uri="{FF2B5EF4-FFF2-40B4-BE49-F238E27FC236}">
              <a16:creationId xmlns:a16="http://schemas.microsoft.com/office/drawing/2014/main" id="{3B919CA3-05E4-4E31-B849-300EE7C7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5" name="Picture 20">
          <a:extLst>
            <a:ext uri="{FF2B5EF4-FFF2-40B4-BE49-F238E27FC236}">
              <a16:creationId xmlns:a16="http://schemas.microsoft.com/office/drawing/2014/main" id="{D169D802-151D-4BCF-86FC-17FCED5C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6" name="Picture 20">
          <a:extLst>
            <a:ext uri="{FF2B5EF4-FFF2-40B4-BE49-F238E27FC236}">
              <a16:creationId xmlns:a16="http://schemas.microsoft.com/office/drawing/2014/main" id="{07C226C1-32B1-4CBB-B292-4C4852F8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7" name="Picture 20">
          <a:extLst>
            <a:ext uri="{FF2B5EF4-FFF2-40B4-BE49-F238E27FC236}">
              <a16:creationId xmlns:a16="http://schemas.microsoft.com/office/drawing/2014/main" id="{6EA806CF-1643-4908-864E-AEF2D7B7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8" name="Picture 20">
          <a:extLst>
            <a:ext uri="{FF2B5EF4-FFF2-40B4-BE49-F238E27FC236}">
              <a16:creationId xmlns:a16="http://schemas.microsoft.com/office/drawing/2014/main" id="{DCC624A5-6274-4982-B62C-3E6DE141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39" name="Picture 20">
          <a:extLst>
            <a:ext uri="{FF2B5EF4-FFF2-40B4-BE49-F238E27FC236}">
              <a16:creationId xmlns:a16="http://schemas.microsoft.com/office/drawing/2014/main" id="{D189CB39-A693-4EDC-9219-EFD77EBA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0" name="Picture 20">
          <a:extLst>
            <a:ext uri="{FF2B5EF4-FFF2-40B4-BE49-F238E27FC236}">
              <a16:creationId xmlns:a16="http://schemas.microsoft.com/office/drawing/2014/main" id="{672D48DD-9B59-4428-9FF6-D280C3E3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1" name="Picture 20">
          <a:extLst>
            <a:ext uri="{FF2B5EF4-FFF2-40B4-BE49-F238E27FC236}">
              <a16:creationId xmlns:a16="http://schemas.microsoft.com/office/drawing/2014/main" id="{CD751C08-42D7-47CB-AB4C-A5A345E5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2" name="Picture 20">
          <a:extLst>
            <a:ext uri="{FF2B5EF4-FFF2-40B4-BE49-F238E27FC236}">
              <a16:creationId xmlns:a16="http://schemas.microsoft.com/office/drawing/2014/main" id="{03E29EF8-69D1-4495-AC2B-DB7BB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3" name="Picture 20">
          <a:extLst>
            <a:ext uri="{FF2B5EF4-FFF2-40B4-BE49-F238E27FC236}">
              <a16:creationId xmlns:a16="http://schemas.microsoft.com/office/drawing/2014/main" id="{6838BD87-0147-42DD-B7A1-A418F1C2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4" name="Picture 20">
          <a:extLst>
            <a:ext uri="{FF2B5EF4-FFF2-40B4-BE49-F238E27FC236}">
              <a16:creationId xmlns:a16="http://schemas.microsoft.com/office/drawing/2014/main" id="{A540E401-24E9-4780-B081-5A075235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5" name="Picture 20">
          <a:extLst>
            <a:ext uri="{FF2B5EF4-FFF2-40B4-BE49-F238E27FC236}">
              <a16:creationId xmlns:a16="http://schemas.microsoft.com/office/drawing/2014/main" id="{3234422D-4E16-45D6-A46B-4136024C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6" name="Picture 20">
          <a:extLst>
            <a:ext uri="{FF2B5EF4-FFF2-40B4-BE49-F238E27FC236}">
              <a16:creationId xmlns:a16="http://schemas.microsoft.com/office/drawing/2014/main" id="{C884E79F-152E-4C8B-A92D-D8179F65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7" name="Picture 20">
          <a:extLst>
            <a:ext uri="{FF2B5EF4-FFF2-40B4-BE49-F238E27FC236}">
              <a16:creationId xmlns:a16="http://schemas.microsoft.com/office/drawing/2014/main" id="{B9F182E4-D692-425B-9AFF-3E967B14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8" name="Picture 20">
          <a:extLst>
            <a:ext uri="{FF2B5EF4-FFF2-40B4-BE49-F238E27FC236}">
              <a16:creationId xmlns:a16="http://schemas.microsoft.com/office/drawing/2014/main" id="{882CD7CF-579F-4B71-BC07-26428440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49" name="Picture 20">
          <a:extLst>
            <a:ext uri="{FF2B5EF4-FFF2-40B4-BE49-F238E27FC236}">
              <a16:creationId xmlns:a16="http://schemas.microsoft.com/office/drawing/2014/main" id="{80352E3F-3666-4829-91FA-F9850413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50" name="Picture 20">
          <a:extLst>
            <a:ext uri="{FF2B5EF4-FFF2-40B4-BE49-F238E27FC236}">
              <a16:creationId xmlns:a16="http://schemas.microsoft.com/office/drawing/2014/main" id="{68F9C581-6D32-4A41-A34A-98E28418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51" name="Picture 20">
          <a:extLst>
            <a:ext uri="{FF2B5EF4-FFF2-40B4-BE49-F238E27FC236}">
              <a16:creationId xmlns:a16="http://schemas.microsoft.com/office/drawing/2014/main" id="{CD65D92A-1077-4B61-B21F-15F499D3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052" name="Picture 20">
          <a:extLst>
            <a:ext uri="{FF2B5EF4-FFF2-40B4-BE49-F238E27FC236}">
              <a16:creationId xmlns:a16="http://schemas.microsoft.com/office/drawing/2014/main" id="{96D38153-A943-42FE-89B6-24E77D2B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53" name="Picture 20">
          <a:extLst>
            <a:ext uri="{FF2B5EF4-FFF2-40B4-BE49-F238E27FC236}">
              <a16:creationId xmlns:a16="http://schemas.microsoft.com/office/drawing/2014/main" id="{A84F63B7-9EF6-4BF0-BA6C-1C1BD69D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54" name="Picture 20">
          <a:extLst>
            <a:ext uri="{FF2B5EF4-FFF2-40B4-BE49-F238E27FC236}">
              <a16:creationId xmlns:a16="http://schemas.microsoft.com/office/drawing/2014/main" id="{EDD32F62-61BB-4760-86A6-4D4E1932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055" name="Picture 20">
          <a:extLst>
            <a:ext uri="{FF2B5EF4-FFF2-40B4-BE49-F238E27FC236}">
              <a16:creationId xmlns:a16="http://schemas.microsoft.com/office/drawing/2014/main" id="{6BF70A12-767A-4FCD-88F4-86C32770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56" name="Picture 20">
          <a:extLst>
            <a:ext uri="{FF2B5EF4-FFF2-40B4-BE49-F238E27FC236}">
              <a16:creationId xmlns:a16="http://schemas.microsoft.com/office/drawing/2014/main" id="{7798DB7A-DE7A-4733-B322-4B7C2805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57" name="Picture 20">
          <a:extLst>
            <a:ext uri="{FF2B5EF4-FFF2-40B4-BE49-F238E27FC236}">
              <a16:creationId xmlns:a16="http://schemas.microsoft.com/office/drawing/2014/main" id="{A8897AD5-0773-460D-928D-F15C2BE1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58" name="Picture 20">
          <a:extLst>
            <a:ext uri="{FF2B5EF4-FFF2-40B4-BE49-F238E27FC236}">
              <a16:creationId xmlns:a16="http://schemas.microsoft.com/office/drawing/2014/main" id="{03A0C861-411E-409F-A05C-E84F06EB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59" name="Picture 20">
          <a:extLst>
            <a:ext uri="{FF2B5EF4-FFF2-40B4-BE49-F238E27FC236}">
              <a16:creationId xmlns:a16="http://schemas.microsoft.com/office/drawing/2014/main" id="{7E2205BD-E044-49C7-B2DF-201AB470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0" name="Picture 20">
          <a:extLst>
            <a:ext uri="{FF2B5EF4-FFF2-40B4-BE49-F238E27FC236}">
              <a16:creationId xmlns:a16="http://schemas.microsoft.com/office/drawing/2014/main" id="{D85F09CA-3008-4CF1-920F-FEE65D9D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1" name="Picture 20">
          <a:extLst>
            <a:ext uri="{FF2B5EF4-FFF2-40B4-BE49-F238E27FC236}">
              <a16:creationId xmlns:a16="http://schemas.microsoft.com/office/drawing/2014/main" id="{1A9A70D1-9DD3-4399-832D-007C9E60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2" name="Picture 20">
          <a:extLst>
            <a:ext uri="{FF2B5EF4-FFF2-40B4-BE49-F238E27FC236}">
              <a16:creationId xmlns:a16="http://schemas.microsoft.com/office/drawing/2014/main" id="{9BB08E6F-CDE9-45D2-ACB9-AE4B54BA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3" name="Picture 20">
          <a:extLst>
            <a:ext uri="{FF2B5EF4-FFF2-40B4-BE49-F238E27FC236}">
              <a16:creationId xmlns:a16="http://schemas.microsoft.com/office/drawing/2014/main" id="{663BE8BA-2142-4153-985A-CD63FC28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4" name="Picture 20">
          <a:extLst>
            <a:ext uri="{FF2B5EF4-FFF2-40B4-BE49-F238E27FC236}">
              <a16:creationId xmlns:a16="http://schemas.microsoft.com/office/drawing/2014/main" id="{7F433E8D-A2E9-4EEE-83C7-0CFBC30A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5" name="Picture 20">
          <a:extLst>
            <a:ext uri="{FF2B5EF4-FFF2-40B4-BE49-F238E27FC236}">
              <a16:creationId xmlns:a16="http://schemas.microsoft.com/office/drawing/2014/main" id="{DDC75B81-9A7A-47D9-AA02-9BD867B7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6" name="Picture 20">
          <a:extLst>
            <a:ext uri="{FF2B5EF4-FFF2-40B4-BE49-F238E27FC236}">
              <a16:creationId xmlns:a16="http://schemas.microsoft.com/office/drawing/2014/main" id="{BFC72FAC-3C2A-4A61-AFFA-ABD0747F0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7" name="Picture 20">
          <a:extLst>
            <a:ext uri="{FF2B5EF4-FFF2-40B4-BE49-F238E27FC236}">
              <a16:creationId xmlns:a16="http://schemas.microsoft.com/office/drawing/2014/main" id="{0CCBE65B-99BD-4946-B4F4-43F1656E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8" name="Picture 20">
          <a:extLst>
            <a:ext uri="{FF2B5EF4-FFF2-40B4-BE49-F238E27FC236}">
              <a16:creationId xmlns:a16="http://schemas.microsoft.com/office/drawing/2014/main" id="{06DFBC99-2B2F-4F83-A10D-B509DC8F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69" name="Picture 20">
          <a:extLst>
            <a:ext uri="{FF2B5EF4-FFF2-40B4-BE49-F238E27FC236}">
              <a16:creationId xmlns:a16="http://schemas.microsoft.com/office/drawing/2014/main" id="{326222C0-A0D0-4EFA-9957-016A2346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70" name="Picture 20">
          <a:extLst>
            <a:ext uri="{FF2B5EF4-FFF2-40B4-BE49-F238E27FC236}">
              <a16:creationId xmlns:a16="http://schemas.microsoft.com/office/drawing/2014/main" id="{A89BE69F-C78C-4FB6-AC90-D6BD8796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71" name="Picture 20">
          <a:extLst>
            <a:ext uri="{FF2B5EF4-FFF2-40B4-BE49-F238E27FC236}">
              <a16:creationId xmlns:a16="http://schemas.microsoft.com/office/drawing/2014/main" id="{5808657F-9786-48A5-90EA-267ECE5B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72" name="Picture 20">
          <a:extLst>
            <a:ext uri="{FF2B5EF4-FFF2-40B4-BE49-F238E27FC236}">
              <a16:creationId xmlns:a16="http://schemas.microsoft.com/office/drawing/2014/main" id="{AC2A86FA-2DD6-4304-910E-0CF706CD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73" name="Picture 20">
          <a:extLst>
            <a:ext uri="{FF2B5EF4-FFF2-40B4-BE49-F238E27FC236}">
              <a16:creationId xmlns:a16="http://schemas.microsoft.com/office/drawing/2014/main" id="{0D9C1BC7-1FB8-4825-898E-405D6D4F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74" name="Picture 20">
          <a:extLst>
            <a:ext uri="{FF2B5EF4-FFF2-40B4-BE49-F238E27FC236}">
              <a16:creationId xmlns:a16="http://schemas.microsoft.com/office/drawing/2014/main" id="{1FC4CEDB-4D98-448B-A276-A3D61818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75" name="Picture 20">
          <a:extLst>
            <a:ext uri="{FF2B5EF4-FFF2-40B4-BE49-F238E27FC236}">
              <a16:creationId xmlns:a16="http://schemas.microsoft.com/office/drawing/2014/main" id="{3277477E-E0BF-4361-8887-9C4F4F3C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76" name="Picture 20">
          <a:extLst>
            <a:ext uri="{FF2B5EF4-FFF2-40B4-BE49-F238E27FC236}">
              <a16:creationId xmlns:a16="http://schemas.microsoft.com/office/drawing/2014/main" id="{A69D1237-3337-4E13-9249-3F2DAD0A8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77" name="Picture 20">
          <a:extLst>
            <a:ext uri="{FF2B5EF4-FFF2-40B4-BE49-F238E27FC236}">
              <a16:creationId xmlns:a16="http://schemas.microsoft.com/office/drawing/2014/main" id="{637E126D-85D6-462F-B9F2-E2B764C2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78" name="Picture 20">
          <a:extLst>
            <a:ext uri="{FF2B5EF4-FFF2-40B4-BE49-F238E27FC236}">
              <a16:creationId xmlns:a16="http://schemas.microsoft.com/office/drawing/2014/main" id="{88714323-65CD-467D-BE80-0633B9A6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79" name="Picture 20">
          <a:extLst>
            <a:ext uri="{FF2B5EF4-FFF2-40B4-BE49-F238E27FC236}">
              <a16:creationId xmlns:a16="http://schemas.microsoft.com/office/drawing/2014/main" id="{F3F3EC07-8A67-4CA2-BD9B-2B3B5F44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0" name="Picture 20">
          <a:extLst>
            <a:ext uri="{FF2B5EF4-FFF2-40B4-BE49-F238E27FC236}">
              <a16:creationId xmlns:a16="http://schemas.microsoft.com/office/drawing/2014/main" id="{627EE381-62CC-4EFE-A7C6-7E078E5DC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1" name="Picture 20">
          <a:extLst>
            <a:ext uri="{FF2B5EF4-FFF2-40B4-BE49-F238E27FC236}">
              <a16:creationId xmlns:a16="http://schemas.microsoft.com/office/drawing/2014/main" id="{B645FB6A-EBB9-4B92-B275-668EC181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2" name="Picture 20">
          <a:extLst>
            <a:ext uri="{FF2B5EF4-FFF2-40B4-BE49-F238E27FC236}">
              <a16:creationId xmlns:a16="http://schemas.microsoft.com/office/drawing/2014/main" id="{0323A2AD-08FE-4E04-9590-33F3D763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3" name="Picture 20">
          <a:extLst>
            <a:ext uri="{FF2B5EF4-FFF2-40B4-BE49-F238E27FC236}">
              <a16:creationId xmlns:a16="http://schemas.microsoft.com/office/drawing/2014/main" id="{CD618E64-928F-4647-969E-3A2A0E9C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4" name="Picture 20">
          <a:extLst>
            <a:ext uri="{FF2B5EF4-FFF2-40B4-BE49-F238E27FC236}">
              <a16:creationId xmlns:a16="http://schemas.microsoft.com/office/drawing/2014/main" id="{79ACC3E2-3F94-4E9E-AB8B-0909311D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5" name="Picture 20">
          <a:extLst>
            <a:ext uri="{FF2B5EF4-FFF2-40B4-BE49-F238E27FC236}">
              <a16:creationId xmlns:a16="http://schemas.microsoft.com/office/drawing/2014/main" id="{DEE2D807-5543-44C7-B7A7-3ECDE4B5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6" name="Picture 20">
          <a:extLst>
            <a:ext uri="{FF2B5EF4-FFF2-40B4-BE49-F238E27FC236}">
              <a16:creationId xmlns:a16="http://schemas.microsoft.com/office/drawing/2014/main" id="{B5F906BB-08B4-41C0-869A-0E14AAC7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7" name="Picture 20">
          <a:extLst>
            <a:ext uri="{FF2B5EF4-FFF2-40B4-BE49-F238E27FC236}">
              <a16:creationId xmlns:a16="http://schemas.microsoft.com/office/drawing/2014/main" id="{2D86B787-615E-4636-B178-D297F97E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8" name="Picture 20">
          <a:extLst>
            <a:ext uri="{FF2B5EF4-FFF2-40B4-BE49-F238E27FC236}">
              <a16:creationId xmlns:a16="http://schemas.microsoft.com/office/drawing/2014/main" id="{3E3BC506-C7D4-427F-BAD0-4D3008CF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89" name="Picture 20">
          <a:extLst>
            <a:ext uri="{FF2B5EF4-FFF2-40B4-BE49-F238E27FC236}">
              <a16:creationId xmlns:a16="http://schemas.microsoft.com/office/drawing/2014/main" id="{3982E174-D0EA-4236-857B-3BA8AD27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0" name="Picture 20">
          <a:extLst>
            <a:ext uri="{FF2B5EF4-FFF2-40B4-BE49-F238E27FC236}">
              <a16:creationId xmlns:a16="http://schemas.microsoft.com/office/drawing/2014/main" id="{5D908683-3EDF-4748-A2CF-28118504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1" name="Picture 20">
          <a:extLst>
            <a:ext uri="{FF2B5EF4-FFF2-40B4-BE49-F238E27FC236}">
              <a16:creationId xmlns:a16="http://schemas.microsoft.com/office/drawing/2014/main" id="{E4FFA6BA-0B74-4092-89FF-A556E650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2" name="Picture 20">
          <a:extLst>
            <a:ext uri="{FF2B5EF4-FFF2-40B4-BE49-F238E27FC236}">
              <a16:creationId xmlns:a16="http://schemas.microsoft.com/office/drawing/2014/main" id="{73678CD4-CCA7-4C8D-B8D2-5089BB1C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3" name="Picture 20">
          <a:extLst>
            <a:ext uri="{FF2B5EF4-FFF2-40B4-BE49-F238E27FC236}">
              <a16:creationId xmlns:a16="http://schemas.microsoft.com/office/drawing/2014/main" id="{4E5EF18E-8E4E-47B5-9E87-342113B4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4" name="Picture 20">
          <a:extLst>
            <a:ext uri="{FF2B5EF4-FFF2-40B4-BE49-F238E27FC236}">
              <a16:creationId xmlns:a16="http://schemas.microsoft.com/office/drawing/2014/main" id="{F27F1518-EF96-41F5-A9B2-A97A261F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5" name="Picture 20">
          <a:extLst>
            <a:ext uri="{FF2B5EF4-FFF2-40B4-BE49-F238E27FC236}">
              <a16:creationId xmlns:a16="http://schemas.microsoft.com/office/drawing/2014/main" id="{F20F5D4E-E6B7-4CA8-97E4-3EABA358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6" name="Picture 20">
          <a:extLst>
            <a:ext uri="{FF2B5EF4-FFF2-40B4-BE49-F238E27FC236}">
              <a16:creationId xmlns:a16="http://schemas.microsoft.com/office/drawing/2014/main" id="{8C1A0336-0C70-4FB6-8C12-5CD91726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7" name="Picture 20">
          <a:extLst>
            <a:ext uri="{FF2B5EF4-FFF2-40B4-BE49-F238E27FC236}">
              <a16:creationId xmlns:a16="http://schemas.microsoft.com/office/drawing/2014/main" id="{65273EC6-1311-47AE-9F26-2967EE80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3098" name="Picture 20">
          <a:extLst>
            <a:ext uri="{FF2B5EF4-FFF2-40B4-BE49-F238E27FC236}">
              <a16:creationId xmlns:a16="http://schemas.microsoft.com/office/drawing/2014/main" id="{B1A22F19-0DA2-49A3-97F0-605CC251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099" name="Picture 20">
          <a:extLst>
            <a:ext uri="{FF2B5EF4-FFF2-40B4-BE49-F238E27FC236}">
              <a16:creationId xmlns:a16="http://schemas.microsoft.com/office/drawing/2014/main" id="{830DA68D-3D53-4443-BD4F-633BE739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100" name="Picture 20">
          <a:extLst>
            <a:ext uri="{FF2B5EF4-FFF2-40B4-BE49-F238E27FC236}">
              <a16:creationId xmlns:a16="http://schemas.microsoft.com/office/drawing/2014/main" id="{E33BD7B2-3C28-42FE-84EB-4E202710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3101" name="Picture 20">
          <a:extLst>
            <a:ext uri="{FF2B5EF4-FFF2-40B4-BE49-F238E27FC236}">
              <a16:creationId xmlns:a16="http://schemas.microsoft.com/office/drawing/2014/main" id="{32B35E35-EC7E-489B-85F3-7D734950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2" name="Picture 20">
          <a:extLst>
            <a:ext uri="{FF2B5EF4-FFF2-40B4-BE49-F238E27FC236}">
              <a16:creationId xmlns:a16="http://schemas.microsoft.com/office/drawing/2014/main" id="{2271D1C0-948A-4584-8DD4-BA287392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3" name="Picture 20">
          <a:extLst>
            <a:ext uri="{FF2B5EF4-FFF2-40B4-BE49-F238E27FC236}">
              <a16:creationId xmlns:a16="http://schemas.microsoft.com/office/drawing/2014/main" id="{C79B6945-0550-4768-A756-CEF19B1C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4" name="Picture 20">
          <a:extLst>
            <a:ext uri="{FF2B5EF4-FFF2-40B4-BE49-F238E27FC236}">
              <a16:creationId xmlns:a16="http://schemas.microsoft.com/office/drawing/2014/main" id="{DC87335B-26DD-42A0-A3A2-0E113F2F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5" name="Picture 20">
          <a:extLst>
            <a:ext uri="{FF2B5EF4-FFF2-40B4-BE49-F238E27FC236}">
              <a16:creationId xmlns:a16="http://schemas.microsoft.com/office/drawing/2014/main" id="{63BF3588-93E7-4D8F-A5C6-40A61500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6" name="Picture 20">
          <a:extLst>
            <a:ext uri="{FF2B5EF4-FFF2-40B4-BE49-F238E27FC236}">
              <a16:creationId xmlns:a16="http://schemas.microsoft.com/office/drawing/2014/main" id="{3B7EE607-D4AF-4AED-92CB-9F0B39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7" name="Picture 20">
          <a:extLst>
            <a:ext uri="{FF2B5EF4-FFF2-40B4-BE49-F238E27FC236}">
              <a16:creationId xmlns:a16="http://schemas.microsoft.com/office/drawing/2014/main" id="{613F8F01-F2F7-4F54-9FBC-A0B95071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8" name="Picture 20">
          <a:extLst>
            <a:ext uri="{FF2B5EF4-FFF2-40B4-BE49-F238E27FC236}">
              <a16:creationId xmlns:a16="http://schemas.microsoft.com/office/drawing/2014/main" id="{F94B1170-126C-473B-8843-314B79EA2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09" name="Picture 20">
          <a:extLst>
            <a:ext uri="{FF2B5EF4-FFF2-40B4-BE49-F238E27FC236}">
              <a16:creationId xmlns:a16="http://schemas.microsoft.com/office/drawing/2014/main" id="{6A8C28EF-F299-49AB-954D-9807B6ED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0" name="Picture 20">
          <a:extLst>
            <a:ext uri="{FF2B5EF4-FFF2-40B4-BE49-F238E27FC236}">
              <a16:creationId xmlns:a16="http://schemas.microsoft.com/office/drawing/2014/main" id="{297E5CD2-5981-4532-BE66-92EAA03F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1" name="Picture 20">
          <a:extLst>
            <a:ext uri="{FF2B5EF4-FFF2-40B4-BE49-F238E27FC236}">
              <a16:creationId xmlns:a16="http://schemas.microsoft.com/office/drawing/2014/main" id="{DF239F78-1386-4C92-AA1C-69D33F9E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2" name="Picture 20">
          <a:extLst>
            <a:ext uri="{FF2B5EF4-FFF2-40B4-BE49-F238E27FC236}">
              <a16:creationId xmlns:a16="http://schemas.microsoft.com/office/drawing/2014/main" id="{70B2F9D4-BCC4-4766-963A-A8FAC48D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3" name="Picture 20">
          <a:extLst>
            <a:ext uri="{FF2B5EF4-FFF2-40B4-BE49-F238E27FC236}">
              <a16:creationId xmlns:a16="http://schemas.microsoft.com/office/drawing/2014/main" id="{E9789999-58F5-4690-BC86-3A874169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4" name="Picture 20">
          <a:extLst>
            <a:ext uri="{FF2B5EF4-FFF2-40B4-BE49-F238E27FC236}">
              <a16:creationId xmlns:a16="http://schemas.microsoft.com/office/drawing/2014/main" id="{9313E235-6546-4488-A3D9-CE57784E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5" name="Picture 20">
          <a:extLst>
            <a:ext uri="{FF2B5EF4-FFF2-40B4-BE49-F238E27FC236}">
              <a16:creationId xmlns:a16="http://schemas.microsoft.com/office/drawing/2014/main" id="{A9DC2C5E-1984-4BBA-940D-0E399E6C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6" name="Picture 20">
          <a:extLst>
            <a:ext uri="{FF2B5EF4-FFF2-40B4-BE49-F238E27FC236}">
              <a16:creationId xmlns:a16="http://schemas.microsoft.com/office/drawing/2014/main" id="{DEE8E857-D0FC-43FB-B4FC-48A4E4CC1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7" name="Picture 20">
          <a:extLst>
            <a:ext uri="{FF2B5EF4-FFF2-40B4-BE49-F238E27FC236}">
              <a16:creationId xmlns:a16="http://schemas.microsoft.com/office/drawing/2014/main" id="{558EF437-84EF-4E28-A92D-DA3AA88E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8" name="Picture 20">
          <a:extLst>
            <a:ext uri="{FF2B5EF4-FFF2-40B4-BE49-F238E27FC236}">
              <a16:creationId xmlns:a16="http://schemas.microsoft.com/office/drawing/2014/main" id="{D665DCBD-7F5C-453B-9681-FEDF1D18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19" name="Picture 20">
          <a:extLst>
            <a:ext uri="{FF2B5EF4-FFF2-40B4-BE49-F238E27FC236}">
              <a16:creationId xmlns:a16="http://schemas.microsoft.com/office/drawing/2014/main" id="{E5AEC583-D1A4-4C0C-AC68-ED314D89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20" name="Picture 20">
          <a:extLst>
            <a:ext uri="{FF2B5EF4-FFF2-40B4-BE49-F238E27FC236}">
              <a16:creationId xmlns:a16="http://schemas.microsoft.com/office/drawing/2014/main" id="{445A98C2-825F-4344-937A-44ACAE04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1" name="Picture 20">
          <a:extLst>
            <a:ext uri="{FF2B5EF4-FFF2-40B4-BE49-F238E27FC236}">
              <a16:creationId xmlns:a16="http://schemas.microsoft.com/office/drawing/2014/main" id="{097570E7-B91C-4309-B02E-C26C6C7A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2" name="Picture 20">
          <a:extLst>
            <a:ext uri="{FF2B5EF4-FFF2-40B4-BE49-F238E27FC236}">
              <a16:creationId xmlns:a16="http://schemas.microsoft.com/office/drawing/2014/main" id="{8CAF0DE7-5EA9-494B-BA8E-F11FCDA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3" name="Picture 20">
          <a:extLst>
            <a:ext uri="{FF2B5EF4-FFF2-40B4-BE49-F238E27FC236}">
              <a16:creationId xmlns:a16="http://schemas.microsoft.com/office/drawing/2014/main" id="{7ED5DAC2-54F4-48D7-A2D7-F7BA5AC4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4" name="Picture 20">
          <a:extLst>
            <a:ext uri="{FF2B5EF4-FFF2-40B4-BE49-F238E27FC236}">
              <a16:creationId xmlns:a16="http://schemas.microsoft.com/office/drawing/2014/main" id="{4BEB0949-515C-4B20-BD4C-80A0A96E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5" name="Picture 20">
          <a:extLst>
            <a:ext uri="{FF2B5EF4-FFF2-40B4-BE49-F238E27FC236}">
              <a16:creationId xmlns:a16="http://schemas.microsoft.com/office/drawing/2014/main" id="{60C74FDB-9D7E-4459-8948-1603C26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6" name="Picture 20">
          <a:extLst>
            <a:ext uri="{FF2B5EF4-FFF2-40B4-BE49-F238E27FC236}">
              <a16:creationId xmlns:a16="http://schemas.microsoft.com/office/drawing/2014/main" id="{B0E46FEE-FC04-401B-B48C-0519EDBA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7" name="Picture 20">
          <a:extLst>
            <a:ext uri="{FF2B5EF4-FFF2-40B4-BE49-F238E27FC236}">
              <a16:creationId xmlns:a16="http://schemas.microsoft.com/office/drawing/2014/main" id="{7B307321-6898-4E55-A9DB-614F3EA5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8" name="Picture 20">
          <a:extLst>
            <a:ext uri="{FF2B5EF4-FFF2-40B4-BE49-F238E27FC236}">
              <a16:creationId xmlns:a16="http://schemas.microsoft.com/office/drawing/2014/main" id="{91BCAABB-3443-4E9E-85EB-FBA8A945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29" name="Picture 20">
          <a:extLst>
            <a:ext uri="{FF2B5EF4-FFF2-40B4-BE49-F238E27FC236}">
              <a16:creationId xmlns:a16="http://schemas.microsoft.com/office/drawing/2014/main" id="{8192ADED-C149-45AC-BE0F-430B4949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0" name="Picture 20">
          <a:extLst>
            <a:ext uri="{FF2B5EF4-FFF2-40B4-BE49-F238E27FC236}">
              <a16:creationId xmlns:a16="http://schemas.microsoft.com/office/drawing/2014/main" id="{4C247E03-18E1-415F-A577-3073068F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1" name="Picture 20">
          <a:extLst>
            <a:ext uri="{FF2B5EF4-FFF2-40B4-BE49-F238E27FC236}">
              <a16:creationId xmlns:a16="http://schemas.microsoft.com/office/drawing/2014/main" id="{A41E8658-3165-4D34-A081-A89B16F0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2" name="Picture 20">
          <a:extLst>
            <a:ext uri="{FF2B5EF4-FFF2-40B4-BE49-F238E27FC236}">
              <a16:creationId xmlns:a16="http://schemas.microsoft.com/office/drawing/2014/main" id="{882D8591-0611-4A13-BBFA-D6FA5390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3" name="Picture 20">
          <a:extLst>
            <a:ext uri="{FF2B5EF4-FFF2-40B4-BE49-F238E27FC236}">
              <a16:creationId xmlns:a16="http://schemas.microsoft.com/office/drawing/2014/main" id="{A2198345-97E1-4FF3-81AD-D61D32DA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4" name="Picture 20">
          <a:extLst>
            <a:ext uri="{FF2B5EF4-FFF2-40B4-BE49-F238E27FC236}">
              <a16:creationId xmlns:a16="http://schemas.microsoft.com/office/drawing/2014/main" id="{30A8F17B-05BB-4685-9AC5-41A372AC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5" name="Picture 20">
          <a:extLst>
            <a:ext uri="{FF2B5EF4-FFF2-40B4-BE49-F238E27FC236}">
              <a16:creationId xmlns:a16="http://schemas.microsoft.com/office/drawing/2014/main" id="{CD6DACF1-3E4E-4F9D-8467-45B23DD6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6" name="Picture 20">
          <a:extLst>
            <a:ext uri="{FF2B5EF4-FFF2-40B4-BE49-F238E27FC236}">
              <a16:creationId xmlns:a16="http://schemas.microsoft.com/office/drawing/2014/main" id="{F8118F3D-615E-4D15-BBDF-DA153C58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7" name="Picture 20">
          <a:extLst>
            <a:ext uri="{FF2B5EF4-FFF2-40B4-BE49-F238E27FC236}">
              <a16:creationId xmlns:a16="http://schemas.microsoft.com/office/drawing/2014/main" id="{421503D5-6071-451E-9A0E-DC19ED5B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8" name="Picture 20">
          <a:extLst>
            <a:ext uri="{FF2B5EF4-FFF2-40B4-BE49-F238E27FC236}">
              <a16:creationId xmlns:a16="http://schemas.microsoft.com/office/drawing/2014/main" id="{EF090072-2C48-4A17-B8D4-78D5F793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39" name="Picture 20">
          <a:extLst>
            <a:ext uri="{FF2B5EF4-FFF2-40B4-BE49-F238E27FC236}">
              <a16:creationId xmlns:a16="http://schemas.microsoft.com/office/drawing/2014/main" id="{7E164317-DBC6-4294-A656-9AD41498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40" name="Picture 20">
          <a:extLst>
            <a:ext uri="{FF2B5EF4-FFF2-40B4-BE49-F238E27FC236}">
              <a16:creationId xmlns:a16="http://schemas.microsoft.com/office/drawing/2014/main" id="{44897BC3-708E-4D40-B6AF-8BB9D793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41" name="Picture 20">
          <a:extLst>
            <a:ext uri="{FF2B5EF4-FFF2-40B4-BE49-F238E27FC236}">
              <a16:creationId xmlns:a16="http://schemas.microsoft.com/office/drawing/2014/main" id="{2981D924-409E-4DF1-BD9E-7ACA26BC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42" name="Picture 20">
          <a:extLst>
            <a:ext uri="{FF2B5EF4-FFF2-40B4-BE49-F238E27FC236}">
              <a16:creationId xmlns:a16="http://schemas.microsoft.com/office/drawing/2014/main" id="{59FC5B1D-46BD-4430-ACEC-840F442D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43" name="Picture 20">
          <a:extLst>
            <a:ext uri="{FF2B5EF4-FFF2-40B4-BE49-F238E27FC236}">
              <a16:creationId xmlns:a16="http://schemas.microsoft.com/office/drawing/2014/main" id="{D0B90CE9-4B83-4901-8658-D69DEC26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3144" name="Picture 20">
          <a:extLst>
            <a:ext uri="{FF2B5EF4-FFF2-40B4-BE49-F238E27FC236}">
              <a16:creationId xmlns:a16="http://schemas.microsoft.com/office/drawing/2014/main" id="{A9EC6CE4-94A8-4BA5-8F47-01CF6F8A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45" name="Picture 20">
          <a:extLst>
            <a:ext uri="{FF2B5EF4-FFF2-40B4-BE49-F238E27FC236}">
              <a16:creationId xmlns:a16="http://schemas.microsoft.com/office/drawing/2014/main" id="{A106D5C2-4687-40C1-B03F-98E8DD4B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46" name="Picture 20">
          <a:extLst>
            <a:ext uri="{FF2B5EF4-FFF2-40B4-BE49-F238E27FC236}">
              <a16:creationId xmlns:a16="http://schemas.microsoft.com/office/drawing/2014/main" id="{D279CBFF-57DC-491E-BBAF-D2C6823E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3147" name="Picture 20">
          <a:extLst>
            <a:ext uri="{FF2B5EF4-FFF2-40B4-BE49-F238E27FC236}">
              <a16:creationId xmlns:a16="http://schemas.microsoft.com/office/drawing/2014/main" id="{43166A7B-1766-48A1-9CB4-034AC3EB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48" name="Picture 20">
          <a:extLst>
            <a:ext uri="{FF2B5EF4-FFF2-40B4-BE49-F238E27FC236}">
              <a16:creationId xmlns:a16="http://schemas.microsoft.com/office/drawing/2014/main" id="{B88F1457-6734-4281-BF85-B643FC18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49" name="Picture 20">
          <a:extLst>
            <a:ext uri="{FF2B5EF4-FFF2-40B4-BE49-F238E27FC236}">
              <a16:creationId xmlns:a16="http://schemas.microsoft.com/office/drawing/2014/main" id="{2F5434E6-C613-426C-BBE5-9E6FC59D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0" name="Picture 20">
          <a:extLst>
            <a:ext uri="{FF2B5EF4-FFF2-40B4-BE49-F238E27FC236}">
              <a16:creationId xmlns:a16="http://schemas.microsoft.com/office/drawing/2014/main" id="{982D99A6-9A9F-4FFF-9D61-9B0B02A7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1" name="Picture 20">
          <a:extLst>
            <a:ext uri="{FF2B5EF4-FFF2-40B4-BE49-F238E27FC236}">
              <a16:creationId xmlns:a16="http://schemas.microsoft.com/office/drawing/2014/main" id="{D7D76C4B-0E8E-4EFF-BC89-C14C048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2" name="Picture 20">
          <a:extLst>
            <a:ext uri="{FF2B5EF4-FFF2-40B4-BE49-F238E27FC236}">
              <a16:creationId xmlns:a16="http://schemas.microsoft.com/office/drawing/2014/main" id="{CCD10750-D571-40AF-9D52-147E43A5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3" name="Picture 20">
          <a:extLst>
            <a:ext uri="{FF2B5EF4-FFF2-40B4-BE49-F238E27FC236}">
              <a16:creationId xmlns:a16="http://schemas.microsoft.com/office/drawing/2014/main" id="{7D59B5E2-992A-4903-80C6-A73942A3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4" name="Picture 20">
          <a:extLst>
            <a:ext uri="{FF2B5EF4-FFF2-40B4-BE49-F238E27FC236}">
              <a16:creationId xmlns:a16="http://schemas.microsoft.com/office/drawing/2014/main" id="{002FFA22-4AC2-4CEC-A0AF-CFD195B9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5" name="Picture 20">
          <a:extLst>
            <a:ext uri="{FF2B5EF4-FFF2-40B4-BE49-F238E27FC236}">
              <a16:creationId xmlns:a16="http://schemas.microsoft.com/office/drawing/2014/main" id="{96C496B0-3113-414C-96D5-76C0E9BD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6" name="Picture 20">
          <a:extLst>
            <a:ext uri="{FF2B5EF4-FFF2-40B4-BE49-F238E27FC236}">
              <a16:creationId xmlns:a16="http://schemas.microsoft.com/office/drawing/2014/main" id="{BE358471-FCDB-4C37-82C2-78147216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7" name="Picture 20">
          <a:extLst>
            <a:ext uri="{FF2B5EF4-FFF2-40B4-BE49-F238E27FC236}">
              <a16:creationId xmlns:a16="http://schemas.microsoft.com/office/drawing/2014/main" id="{977C30A3-3D6A-4411-9068-B16821B2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8" name="Picture 20">
          <a:extLst>
            <a:ext uri="{FF2B5EF4-FFF2-40B4-BE49-F238E27FC236}">
              <a16:creationId xmlns:a16="http://schemas.microsoft.com/office/drawing/2014/main" id="{86C48F2B-692B-44D3-B9E9-66558710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59" name="Picture 20">
          <a:extLst>
            <a:ext uri="{FF2B5EF4-FFF2-40B4-BE49-F238E27FC236}">
              <a16:creationId xmlns:a16="http://schemas.microsoft.com/office/drawing/2014/main" id="{8B80F2E9-9012-42D6-954D-5D85C94B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60" name="Picture 20">
          <a:extLst>
            <a:ext uri="{FF2B5EF4-FFF2-40B4-BE49-F238E27FC236}">
              <a16:creationId xmlns:a16="http://schemas.microsoft.com/office/drawing/2014/main" id="{61336848-62A6-4AD9-AD0C-3E8F7BC7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61" name="Picture 20">
          <a:extLst>
            <a:ext uri="{FF2B5EF4-FFF2-40B4-BE49-F238E27FC236}">
              <a16:creationId xmlns:a16="http://schemas.microsoft.com/office/drawing/2014/main" id="{C8B857E5-7AA7-4A4D-B594-383D62E3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62" name="Picture 20">
          <a:extLst>
            <a:ext uri="{FF2B5EF4-FFF2-40B4-BE49-F238E27FC236}">
              <a16:creationId xmlns:a16="http://schemas.microsoft.com/office/drawing/2014/main" id="{10F55171-9A6B-4CB0-8E8B-528000CA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63" name="Picture 20">
          <a:extLst>
            <a:ext uri="{FF2B5EF4-FFF2-40B4-BE49-F238E27FC236}">
              <a16:creationId xmlns:a16="http://schemas.microsoft.com/office/drawing/2014/main" id="{1D240A62-75F1-4D56-8569-8637F23A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64" name="Picture 20">
          <a:extLst>
            <a:ext uri="{FF2B5EF4-FFF2-40B4-BE49-F238E27FC236}">
              <a16:creationId xmlns:a16="http://schemas.microsoft.com/office/drawing/2014/main" id="{F22FE98F-130E-4552-B624-FF0863F3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65" name="Picture 20">
          <a:extLst>
            <a:ext uri="{FF2B5EF4-FFF2-40B4-BE49-F238E27FC236}">
              <a16:creationId xmlns:a16="http://schemas.microsoft.com/office/drawing/2014/main" id="{A81803F1-FDF5-4F64-AB49-C80DB809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66" name="Picture 20">
          <a:extLst>
            <a:ext uri="{FF2B5EF4-FFF2-40B4-BE49-F238E27FC236}">
              <a16:creationId xmlns:a16="http://schemas.microsoft.com/office/drawing/2014/main" id="{E167BE10-8FF7-477B-8239-88133D3C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67" name="Picture 20">
          <a:extLst>
            <a:ext uri="{FF2B5EF4-FFF2-40B4-BE49-F238E27FC236}">
              <a16:creationId xmlns:a16="http://schemas.microsoft.com/office/drawing/2014/main" id="{BFF1FF75-DF73-41F3-960D-5086CF3D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68" name="Picture 20">
          <a:extLst>
            <a:ext uri="{FF2B5EF4-FFF2-40B4-BE49-F238E27FC236}">
              <a16:creationId xmlns:a16="http://schemas.microsoft.com/office/drawing/2014/main" id="{08978702-E81B-4E6D-9F51-DD9BADA3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69" name="Picture 20">
          <a:extLst>
            <a:ext uri="{FF2B5EF4-FFF2-40B4-BE49-F238E27FC236}">
              <a16:creationId xmlns:a16="http://schemas.microsoft.com/office/drawing/2014/main" id="{2883ED99-4C73-4607-8DE4-EA0A0D1A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0" name="Picture 20">
          <a:extLst>
            <a:ext uri="{FF2B5EF4-FFF2-40B4-BE49-F238E27FC236}">
              <a16:creationId xmlns:a16="http://schemas.microsoft.com/office/drawing/2014/main" id="{7F65ED8A-691D-4F9E-AE68-AFE2BAF4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1" name="Picture 20">
          <a:extLst>
            <a:ext uri="{FF2B5EF4-FFF2-40B4-BE49-F238E27FC236}">
              <a16:creationId xmlns:a16="http://schemas.microsoft.com/office/drawing/2014/main" id="{19C27F8E-5CAF-4822-BCE5-24E41E82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2" name="Picture 20">
          <a:extLst>
            <a:ext uri="{FF2B5EF4-FFF2-40B4-BE49-F238E27FC236}">
              <a16:creationId xmlns:a16="http://schemas.microsoft.com/office/drawing/2014/main" id="{9CDBC91A-6EA8-4A1A-85E5-3AB9158C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3" name="Picture 20">
          <a:extLst>
            <a:ext uri="{FF2B5EF4-FFF2-40B4-BE49-F238E27FC236}">
              <a16:creationId xmlns:a16="http://schemas.microsoft.com/office/drawing/2014/main" id="{9DC1411B-B284-4E37-BAD3-4106D763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4" name="Picture 20">
          <a:extLst>
            <a:ext uri="{FF2B5EF4-FFF2-40B4-BE49-F238E27FC236}">
              <a16:creationId xmlns:a16="http://schemas.microsoft.com/office/drawing/2014/main" id="{1B034140-5722-435C-A483-ABC83CEA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5" name="Picture 20">
          <a:extLst>
            <a:ext uri="{FF2B5EF4-FFF2-40B4-BE49-F238E27FC236}">
              <a16:creationId xmlns:a16="http://schemas.microsoft.com/office/drawing/2014/main" id="{5D7B5A77-CAA0-4DAF-9DE4-3CDB2616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6" name="Picture 20">
          <a:extLst>
            <a:ext uri="{FF2B5EF4-FFF2-40B4-BE49-F238E27FC236}">
              <a16:creationId xmlns:a16="http://schemas.microsoft.com/office/drawing/2014/main" id="{61B31A0F-61D7-4E1B-83F1-E802A6C5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7" name="Picture 20">
          <a:extLst>
            <a:ext uri="{FF2B5EF4-FFF2-40B4-BE49-F238E27FC236}">
              <a16:creationId xmlns:a16="http://schemas.microsoft.com/office/drawing/2014/main" id="{A619F2E4-22D7-41C4-A2D0-C74DA3C5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8" name="Picture 20">
          <a:extLst>
            <a:ext uri="{FF2B5EF4-FFF2-40B4-BE49-F238E27FC236}">
              <a16:creationId xmlns:a16="http://schemas.microsoft.com/office/drawing/2014/main" id="{197FE43D-A0AE-4F13-B13B-FC9B6857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79" name="Picture 20">
          <a:extLst>
            <a:ext uri="{FF2B5EF4-FFF2-40B4-BE49-F238E27FC236}">
              <a16:creationId xmlns:a16="http://schemas.microsoft.com/office/drawing/2014/main" id="{A6D4710D-ED79-45DA-B8EE-BFAAA577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0" name="Picture 20">
          <a:extLst>
            <a:ext uri="{FF2B5EF4-FFF2-40B4-BE49-F238E27FC236}">
              <a16:creationId xmlns:a16="http://schemas.microsoft.com/office/drawing/2014/main" id="{75A922A5-30A9-4711-A414-33FD3811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1" name="Picture 20">
          <a:extLst>
            <a:ext uri="{FF2B5EF4-FFF2-40B4-BE49-F238E27FC236}">
              <a16:creationId xmlns:a16="http://schemas.microsoft.com/office/drawing/2014/main" id="{3FE2F7E2-FE6D-4945-91D1-85FB3049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2" name="Picture 20">
          <a:extLst>
            <a:ext uri="{FF2B5EF4-FFF2-40B4-BE49-F238E27FC236}">
              <a16:creationId xmlns:a16="http://schemas.microsoft.com/office/drawing/2014/main" id="{9B5093C6-870B-402B-AE94-7CBD8F9F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3" name="Picture 20">
          <a:extLst>
            <a:ext uri="{FF2B5EF4-FFF2-40B4-BE49-F238E27FC236}">
              <a16:creationId xmlns:a16="http://schemas.microsoft.com/office/drawing/2014/main" id="{0D683F2F-C203-43E0-9A18-7ECD02B2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4" name="Picture 20">
          <a:extLst>
            <a:ext uri="{FF2B5EF4-FFF2-40B4-BE49-F238E27FC236}">
              <a16:creationId xmlns:a16="http://schemas.microsoft.com/office/drawing/2014/main" id="{D1EADDB4-BA5D-456C-86B7-22661505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5" name="Picture 20">
          <a:extLst>
            <a:ext uri="{FF2B5EF4-FFF2-40B4-BE49-F238E27FC236}">
              <a16:creationId xmlns:a16="http://schemas.microsoft.com/office/drawing/2014/main" id="{AA8C83F2-58E8-4655-B638-DAE89A0A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6" name="Picture 20">
          <a:extLst>
            <a:ext uri="{FF2B5EF4-FFF2-40B4-BE49-F238E27FC236}">
              <a16:creationId xmlns:a16="http://schemas.microsoft.com/office/drawing/2014/main" id="{A2509FA9-657B-4D77-B0EC-70007ACA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7" name="Picture 20">
          <a:extLst>
            <a:ext uri="{FF2B5EF4-FFF2-40B4-BE49-F238E27FC236}">
              <a16:creationId xmlns:a16="http://schemas.microsoft.com/office/drawing/2014/main" id="{B8C144F0-4209-4926-98BF-5DC59E17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8" name="Picture 20">
          <a:extLst>
            <a:ext uri="{FF2B5EF4-FFF2-40B4-BE49-F238E27FC236}">
              <a16:creationId xmlns:a16="http://schemas.microsoft.com/office/drawing/2014/main" id="{ECCBECAC-1715-4B2C-BCFA-A02D5269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89" name="Picture 20">
          <a:extLst>
            <a:ext uri="{FF2B5EF4-FFF2-40B4-BE49-F238E27FC236}">
              <a16:creationId xmlns:a16="http://schemas.microsoft.com/office/drawing/2014/main" id="{547DB709-6FF4-400D-9A63-58C28AAF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190" name="Picture 20">
          <a:extLst>
            <a:ext uri="{FF2B5EF4-FFF2-40B4-BE49-F238E27FC236}">
              <a16:creationId xmlns:a16="http://schemas.microsoft.com/office/drawing/2014/main" id="{2429464E-94C6-4FDD-AACF-110A47DD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91" name="Picture 20">
          <a:extLst>
            <a:ext uri="{FF2B5EF4-FFF2-40B4-BE49-F238E27FC236}">
              <a16:creationId xmlns:a16="http://schemas.microsoft.com/office/drawing/2014/main" id="{D229066D-F2F1-4334-8EB1-8A4A88EA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92" name="Picture 20">
          <a:extLst>
            <a:ext uri="{FF2B5EF4-FFF2-40B4-BE49-F238E27FC236}">
              <a16:creationId xmlns:a16="http://schemas.microsoft.com/office/drawing/2014/main" id="{31060C6C-4DE6-4BF3-9843-437F882E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193" name="Picture 20">
          <a:extLst>
            <a:ext uri="{FF2B5EF4-FFF2-40B4-BE49-F238E27FC236}">
              <a16:creationId xmlns:a16="http://schemas.microsoft.com/office/drawing/2014/main" id="{8F048D8A-78E9-4E70-845D-4DA67F08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194" name="Picture 20">
          <a:extLst>
            <a:ext uri="{FF2B5EF4-FFF2-40B4-BE49-F238E27FC236}">
              <a16:creationId xmlns:a16="http://schemas.microsoft.com/office/drawing/2014/main" id="{B16A9552-789F-4907-83C9-CD4A57DA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195" name="Picture 20">
          <a:extLst>
            <a:ext uri="{FF2B5EF4-FFF2-40B4-BE49-F238E27FC236}">
              <a16:creationId xmlns:a16="http://schemas.microsoft.com/office/drawing/2014/main" id="{38A0DE5B-02BF-481A-82C6-6FB95262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196" name="Picture 20">
          <a:extLst>
            <a:ext uri="{FF2B5EF4-FFF2-40B4-BE49-F238E27FC236}">
              <a16:creationId xmlns:a16="http://schemas.microsoft.com/office/drawing/2014/main" id="{5C081709-BB28-4295-8269-804FC519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197" name="Picture 20">
          <a:extLst>
            <a:ext uri="{FF2B5EF4-FFF2-40B4-BE49-F238E27FC236}">
              <a16:creationId xmlns:a16="http://schemas.microsoft.com/office/drawing/2014/main" id="{C5A591B4-0540-4596-8988-772B778E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198" name="Picture 20">
          <a:extLst>
            <a:ext uri="{FF2B5EF4-FFF2-40B4-BE49-F238E27FC236}">
              <a16:creationId xmlns:a16="http://schemas.microsoft.com/office/drawing/2014/main" id="{913BFB52-5723-4857-89FD-C012CD28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199" name="Picture 20">
          <a:extLst>
            <a:ext uri="{FF2B5EF4-FFF2-40B4-BE49-F238E27FC236}">
              <a16:creationId xmlns:a16="http://schemas.microsoft.com/office/drawing/2014/main" id="{03859FC5-9E02-45D0-B4FF-8E45674E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0" name="Picture 20">
          <a:extLst>
            <a:ext uri="{FF2B5EF4-FFF2-40B4-BE49-F238E27FC236}">
              <a16:creationId xmlns:a16="http://schemas.microsoft.com/office/drawing/2014/main" id="{FECFF1E9-8F37-4BD6-B3BC-5C304F5E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1" name="Picture 20">
          <a:extLst>
            <a:ext uri="{FF2B5EF4-FFF2-40B4-BE49-F238E27FC236}">
              <a16:creationId xmlns:a16="http://schemas.microsoft.com/office/drawing/2014/main" id="{4FC6549A-9DC9-4AE7-825A-681C3BCA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2" name="Picture 20">
          <a:extLst>
            <a:ext uri="{FF2B5EF4-FFF2-40B4-BE49-F238E27FC236}">
              <a16:creationId xmlns:a16="http://schemas.microsoft.com/office/drawing/2014/main" id="{28E7CE8B-7EC2-4451-9CB8-5408EFB4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3" name="Picture 20">
          <a:extLst>
            <a:ext uri="{FF2B5EF4-FFF2-40B4-BE49-F238E27FC236}">
              <a16:creationId xmlns:a16="http://schemas.microsoft.com/office/drawing/2014/main" id="{C23E16C8-1337-453E-B41C-E269EA4C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4" name="Picture 20">
          <a:extLst>
            <a:ext uri="{FF2B5EF4-FFF2-40B4-BE49-F238E27FC236}">
              <a16:creationId xmlns:a16="http://schemas.microsoft.com/office/drawing/2014/main" id="{BD4FBDE8-338E-42BF-96BE-C8645596C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5" name="Picture 20">
          <a:extLst>
            <a:ext uri="{FF2B5EF4-FFF2-40B4-BE49-F238E27FC236}">
              <a16:creationId xmlns:a16="http://schemas.microsoft.com/office/drawing/2014/main" id="{1685E01A-31E8-4F6A-AF81-1B72BBA7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6" name="Picture 20">
          <a:extLst>
            <a:ext uri="{FF2B5EF4-FFF2-40B4-BE49-F238E27FC236}">
              <a16:creationId xmlns:a16="http://schemas.microsoft.com/office/drawing/2014/main" id="{11D90520-20E3-44A2-A6A4-101E0957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7" name="Picture 20">
          <a:extLst>
            <a:ext uri="{FF2B5EF4-FFF2-40B4-BE49-F238E27FC236}">
              <a16:creationId xmlns:a16="http://schemas.microsoft.com/office/drawing/2014/main" id="{27E8659A-B676-47F5-B707-A55FCEBB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8" name="Picture 20">
          <a:extLst>
            <a:ext uri="{FF2B5EF4-FFF2-40B4-BE49-F238E27FC236}">
              <a16:creationId xmlns:a16="http://schemas.microsoft.com/office/drawing/2014/main" id="{C63C7C52-D7EA-46C4-BBA8-B9AD5A9A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09" name="Picture 20">
          <a:extLst>
            <a:ext uri="{FF2B5EF4-FFF2-40B4-BE49-F238E27FC236}">
              <a16:creationId xmlns:a16="http://schemas.microsoft.com/office/drawing/2014/main" id="{62607990-74DC-4BC3-B212-82CBA8E1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10" name="Picture 20">
          <a:extLst>
            <a:ext uri="{FF2B5EF4-FFF2-40B4-BE49-F238E27FC236}">
              <a16:creationId xmlns:a16="http://schemas.microsoft.com/office/drawing/2014/main" id="{8C9AF82A-A279-4136-BF9A-E439565B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11" name="Picture 20">
          <a:extLst>
            <a:ext uri="{FF2B5EF4-FFF2-40B4-BE49-F238E27FC236}">
              <a16:creationId xmlns:a16="http://schemas.microsoft.com/office/drawing/2014/main" id="{716E0713-F3EA-418E-A5D4-FC2E870E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12" name="Picture 20">
          <a:extLst>
            <a:ext uri="{FF2B5EF4-FFF2-40B4-BE49-F238E27FC236}">
              <a16:creationId xmlns:a16="http://schemas.microsoft.com/office/drawing/2014/main" id="{1073CF8E-F439-481E-8AE1-9F4E6DB8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13" name="Picture 20">
          <a:extLst>
            <a:ext uri="{FF2B5EF4-FFF2-40B4-BE49-F238E27FC236}">
              <a16:creationId xmlns:a16="http://schemas.microsoft.com/office/drawing/2014/main" id="{1F459E24-691D-4084-B9FE-88003F1F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14" name="Picture 20">
          <a:extLst>
            <a:ext uri="{FF2B5EF4-FFF2-40B4-BE49-F238E27FC236}">
              <a16:creationId xmlns:a16="http://schemas.microsoft.com/office/drawing/2014/main" id="{75FE5F00-E465-44FF-9D94-C93EDD2B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15" name="Picture 20">
          <a:extLst>
            <a:ext uri="{FF2B5EF4-FFF2-40B4-BE49-F238E27FC236}">
              <a16:creationId xmlns:a16="http://schemas.microsoft.com/office/drawing/2014/main" id="{26391B21-A7CE-4E8C-96E0-CE2A81F7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16" name="Picture 20">
          <a:extLst>
            <a:ext uri="{FF2B5EF4-FFF2-40B4-BE49-F238E27FC236}">
              <a16:creationId xmlns:a16="http://schemas.microsoft.com/office/drawing/2014/main" id="{B61754A2-3072-4855-9ED8-F7939D08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17" name="Picture 20">
          <a:extLst>
            <a:ext uri="{FF2B5EF4-FFF2-40B4-BE49-F238E27FC236}">
              <a16:creationId xmlns:a16="http://schemas.microsoft.com/office/drawing/2014/main" id="{6A31CB22-DB7E-4A41-89D8-C9D28B5A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18" name="Picture 20">
          <a:extLst>
            <a:ext uri="{FF2B5EF4-FFF2-40B4-BE49-F238E27FC236}">
              <a16:creationId xmlns:a16="http://schemas.microsoft.com/office/drawing/2014/main" id="{5C9A9C6F-F54B-41AF-9943-502C3068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19" name="Picture 20">
          <a:extLst>
            <a:ext uri="{FF2B5EF4-FFF2-40B4-BE49-F238E27FC236}">
              <a16:creationId xmlns:a16="http://schemas.microsoft.com/office/drawing/2014/main" id="{FE4E395E-F1DE-4329-91EF-CB01E93F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0" name="Picture 20">
          <a:extLst>
            <a:ext uri="{FF2B5EF4-FFF2-40B4-BE49-F238E27FC236}">
              <a16:creationId xmlns:a16="http://schemas.microsoft.com/office/drawing/2014/main" id="{C079EC7E-7B0B-49C4-9F42-3D8E46C8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1" name="Picture 20">
          <a:extLst>
            <a:ext uri="{FF2B5EF4-FFF2-40B4-BE49-F238E27FC236}">
              <a16:creationId xmlns:a16="http://schemas.microsoft.com/office/drawing/2014/main" id="{9D55D660-E9FB-4ACC-920F-DD41A278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2" name="Picture 20">
          <a:extLst>
            <a:ext uri="{FF2B5EF4-FFF2-40B4-BE49-F238E27FC236}">
              <a16:creationId xmlns:a16="http://schemas.microsoft.com/office/drawing/2014/main" id="{D969CE5E-C36E-4074-A70C-BC182D30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3" name="Picture 20">
          <a:extLst>
            <a:ext uri="{FF2B5EF4-FFF2-40B4-BE49-F238E27FC236}">
              <a16:creationId xmlns:a16="http://schemas.microsoft.com/office/drawing/2014/main" id="{11FE3C7D-9668-43EB-A181-8D7D3277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4" name="Picture 20">
          <a:extLst>
            <a:ext uri="{FF2B5EF4-FFF2-40B4-BE49-F238E27FC236}">
              <a16:creationId xmlns:a16="http://schemas.microsoft.com/office/drawing/2014/main" id="{90476170-C4C4-476F-A1E3-E30D2AC0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5" name="Picture 20">
          <a:extLst>
            <a:ext uri="{FF2B5EF4-FFF2-40B4-BE49-F238E27FC236}">
              <a16:creationId xmlns:a16="http://schemas.microsoft.com/office/drawing/2014/main" id="{5C910705-FC79-4E85-8E7C-0E991EAE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6" name="Picture 20">
          <a:extLst>
            <a:ext uri="{FF2B5EF4-FFF2-40B4-BE49-F238E27FC236}">
              <a16:creationId xmlns:a16="http://schemas.microsoft.com/office/drawing/2014/main" id="{10B0F7A9-4272-4735-B7A1-B8987D25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7" name="Picture 20">
          <a:extLst>
            <a:ext uri="{FF2B5EF4-FFF2-40B4-BE49-F238E27FC236}">
              <a16:creationId xmlns:a16="http://schemas.microsoft.com/office/drawing/2014/main" id="{F909EE9E-9E6F-4A4D-9BC2-3272B5D9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8" name="Picture 20">
          <a:extLst>
            <a:ext uri="{FF2B5EF4-FFF2-40B4-BE49-F238E27FC236}">
              <a16:creationId xmlns:a16="http://schemas.microsoft.com/office/drawing/2014/main" id="{0E3BD150-73A5-4547-91C6-A8A4C755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29" name="Picture 20">
          <a:extLst>
            <a:ext uri="{FF2B5EF4-FFF2-40B4-BE49-F238E27FC236}">
              <a16:creationId xmlns:a16="http://schemas.microsoft.com/office/drawing/2014/main" id="{2727CEC2-81B7-4851-A394-C56FA20C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30" name="Picture 20">
          <a:extLst>
            <a:ext uri="{FF2B5EF4-FFF2-40B4-BE49-F238E27FC236}">
              <a16:creationId xmlns:a16="http://schemas.microsoft.com/office/drawing/2014/main" id="{A2FBCB29-1E5F-4305-933E-C6B69FFE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31" name="Picture 20">
          <a:extLst>
            <a:ext uri="{FF2B5EF4-FFF2-40B4-BE49-F238E27FC236}">
              <a16:creationId xmlns:a16="http://schemas.microsoft.com/office/drawing/2014/main" id="{B5892CC4-5FBE-4198-985F-FA1EE6C2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32" name="Picture 20">
          <a:extLst>
            <a:ext uri="{FF2B5EF4-FFF2-40B4-BE49-F238E27FC236}">
              <a16:creationId xmlns:a16="http://schemas.microsoft.com/office/drawing/2014/main" id="{355D49D6-2410-443E-BBE9-13A3C218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33" name="Picture 20">
          <a:extLst>
            <a:ext uri="{FF2B5EF4-FFF2-40B4-BE49-F238E27FC236}">
              <a16:creationId xmlns:a16="http://schemas.microsoft.com/office/drawing/2014/main" id="{6C8FEC1F-6B40-49BE-9188-344959AA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34" name="Picture 20">
          <a:extLst>
            <a:ext uri="{FF2B5EF4-FFF2-40B4-BE49-F238E27FC236}">
              <a16:creationId xmlns:a16="http://schemas.microsoft.com/office/drawing/2014/main" id="{FE7D7F7F-D100-4F5A-B163-2F3CDE1D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35" name="Picture 20">
          <a:extLst>
            <a:ext uri="{FF2B5EF4-FFF2-40B4-BE49-F238E27FC236}">
              <a16:creationId xmlns:a16="http://schemas.microsoft.com/office/drawing/2014/main" id="{8CE34883-A1AC-4B5E-B174-1291487E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236" name="Picture 20">
          <a:extLst>
            <a:ext uri="{FF2B5EF4-FFF2-40B4-BE49-F238E27FC236}">
              <a16:creationId xmlns:a16="http://schemas.microsoft.com/office/drawing/2014/main" id="{AEC50FD7-8F72-4F68-8D2B-938D6526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37" name="Picture 20">
          <a:extLst>
            <a:ext uri="{FF2B5EF4-FFF2-40B4-BE49-F238E27FC236}">
              <a16:creationId xmlns:a16="http://schemas.microsoft.com/office/drawing/2014/main" id="{EB340157-1B34-4A0C-96DD-EF9631D0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38" name="Picture 20">
          <a:extLst>
            <a:ext uri="{FF2B5EF4-FFF2-40B4-BE49-F238E27FC236}">
              <a16:creationId xmlns:a16="http://schemas.microsoft.com/office/drawing/2014/main" id="{5C954FF5-2AF4-45EF-AEE8-D878C4D4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39" name="Picture 20">
          <a:extLst>
            <a:ext uri="{FF2B5EF4-FFF2-40B4-BE49-F238E27FC236}">
              <a16:creationId xmlns:a16="http://schemas.microsoft.com/office/drawing/2014/main" id="{9FD00D32-D333-40ED-AE8F-B8139339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0" cy="82873"/>
    <xdr:pic>
      <xdr:nvPicPr>
        <xdr:cNvPr id="3240" name="Picture 20">
          <a:extLst>
            <a:ext uri="{FF2B5EF4-FFF2-40B4-BE49-F238E27FC236}">
              <a16:creationId xmlns:a16="http://schemas.microsoft.com/office/drawing/2014/main" id="{62FE5B54-FB8D-40E9-9DB7-4D17700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0" cy="82873"/>
    <xdr:pic>
      <xdr:nvPicPr>
        <xdr:cNvPr id="3241" name="Picture 20">
          <a:extLst>
            <a:ext uri="{FF2B5EF4-FFF2-40B4-BE49-F238E27FC236}">
              <a16:creationId xmlns:a16="http://schemas.microsoft.com/office/drawing/2014/main" id="{252731A7-DCBD-4F94-B91F-1FB6F888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3111500</xdr:colOff>
      <xdr:row>276</xdr:row>
      <xdr:rowOff>0</xdr:rowOff>
    </xdr:from>
    <xdr:ext cx="0" cy="82874"/>
    <xdr:pic>
      <xdr:nvPicPr>
        <xdr:cNvPr id="3242" name="Picture 20">
          <a:extLst>
            <a:ext uri="{FF2B5EF4-FFF2-40B4-BE49-F238E27FC236}">
              <a16:creationId xmlns:a16="http://schemas.microsoft.com/office/drawing/2014/main" id="{19EE126C-1562-400B-8E8E-02DAEDED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0" cy="82873"/>
    <xdr:pic>
      <xdr:nvPicPr>
        <xdr:cNvPr id="3243" name="Picture 20">
          <a:extLst>
            <a:ext uri="{FF2B5EF4-FFF2-40B4-BE49-F238E27FC236}">
              <a16:creationId xmlns:a16="http://schemas.microsoft.com/office/drawing/2014/main" id="{C83978F7-D1F1-4BEE-819F-AC711ED1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44" name="Picture 20">
          <a:extLst>
            <a:ext uri="{FF2B5EF4-FFF2-40B4-BE49-F238E27FC236}">
              <a16:creationId xmlns:a16="http://schemas.microsoft.com/office/drawing/2014/main" id="{25CB2AF1-4973-448C-99D9-1DCEB842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45" name="Picture 20">
          <a:extLst>
            <a:ext uri="{FF2B5EF4-FFF2-40B4-BE49-F238E27FC236}">
              <a16:creationId xmlns:a16="http://schemas.microsoft.com/office/drawing/2014/main" id="{21B4BEFA-71C8-43C6-8A1F-B0E7FC13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46" name="Picture 20">
          <a:extLst>
            <a:ext uri="{FF2B5EF4-FFF2-40B4-BE49-F238E27FC236}">
              <a16:creationId xmlns:a16="http://schemas.microsoft.com/office/drawing/2014/main" id="{4E2D67F9-3105-4C8A-9003-0944BFDE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47" name="Picture 20">
          <a:extLst>
            <a:ext uri="{FF2B5EF4-FFF2-40B4-BE49-F238E27FC236}">
              <a16:creationId xmlns:a16="http://schemas.microsoft.com/office/drawing/2014/main" id="{61A391AD-6BB8-42A7-8AA8-22EEDE9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0" cy="82873"/>
    <xdr:pic>
      <xdr:nvPicPr>
        <xdr:cNvPr id="3248" name="Picture 20">
          <a:extLst>
            <a:ext uri="{FF2B5EF4-FFF2-40B4-BE49-F238E27FC236}">
              <a16:creationId xmlns:a16="http://schemas.microsoft.com/office/drawing/2014/main" id="{E9AF651B-9DC6-4527-A5E2-025DA0E5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49" name="Picture 20">
          <a:extLst>
            <a:ext uri="{FF2B5EF4-FFF2-40B4-BE49-F238E27FC236}">
              <a16:creationId xmlns:a16="http://schemas.microsoft.com/office/drawing/2014/main" id="{16652561-13D9-41DC-A433-9DBE9A11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0" name="Picture 20">
          <a:extLst>
            <a:ext uri="{FF2B5EF4-FFF2-40B4-BE49-F238E27FC236}">
              <a16:creationId xmlns:a16="http://schemas.microsoft.com/office/drawing/2014/main" id="{45D13CEA-9897-4029-AEA0-B1CFC1A9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1" name="Picture 20">
          <a:extLst>
            <a:ext uri="{FF2B5EF4-FFF2-40B4-BE49-F238E27FC236}">
              <a16:creationId xmlns:a16="http://schemas.microsoft.com/office/drawing/2014/main" id="{D5818D3C-8CD2-4681-A7BF-746F564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2" name="Picture 20">
          <a:extLst>
            <a:ext uri="{FF2B5EF4-FFF2-40B4-BE49-F238E27FC236}">
              <a16:creationId xmlns:a16="http://schemas.microsoft.com/office/drawing/2014/main" id="{64FD8502-756E-494F-B816-B79C41E0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3" name="Picture 20">
          <a:extLst>
            <a:ext uri="{FF2B5EF4-FFF2-40B4-BE49-F238E27FC236}">
              <a16:creationId xmlns:a16="http://schemas.microsoft.com/office/drawing/2014/main" id="{B9328E3E-D560-42B2-9BC4-0E9BE35A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0" cy="82873"/>
    <xdr:pic>
      <xdr:nvPicPr>
        <xdr:cNvPr id="3254" name="Picture 20">
          <a:extLst>
            <a:ext uri="{FF2B5EF4-FFF2-40B4-BE49-F238E27FC236}">
              <a16:creationId xmlns:a16="http://schemas.microsoft.com/office/drawing/2014/main" id="{14D7EAD3-3AFD-47AE-B924-41759CB9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5" name="Picture 20">
          <a:extLst>
            <a:ext uri="{FF2B5EF4-FFF2-40B4-BE49-F238E27FC236}">
              <a16:creationId xmlns:a16="http://schemas.microsoft.com/office/drawing/2014/main" id="{EA80B556-9B21-40D7-89FE-9E5A0318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6" name="Picture 20">
          <a:extLst>
            <a:ext uri="{FF2B5EF4-FFF2-40B4-BE49-F238E27FC236}">
              <a16:creationId xmlns:a16="http://schemas.microsoft.com/office/drawing/2014/main" id="{88353817-3203-4C48-9740-6A1D5292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7" name="Picture 20">
          <a:extLst>
            <a:ext uri="{FF2B5EF4-FFF2-40B4-BE49-F238E27FC236}">
              <a16:creationId xmlns:a16="http://schemas.microsoft.com/office/drawing/2014/main" id="{2A546F17-39FF-46F8-8054-BB0D56D1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58" name="Picture 20">
          <a:extLst>
            <a:ext uri="{FF2B5EF4-FFF2-40B4-BE49-F238E27FC236}">
              <a16:creationId xmlns:a16="http://schemas.microsoft.com/office/drawing/2014/main" id="{44705804-840D-4FB2-A06E-C5E1BC8B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0" cy="82873"/>
    <xdr:pic>
      <xdr:nvPicPr>
        <xdr:cNvPr id="3259" name="Picture 20">
          <a:extLst>
            <a:ext uri="{FF2B5EF4-FFF2-40B4-BE49-F238E27FC236}">
              <a16:creationId xmlns:a16="http://schemas.microsoft.com/office/drawing/2014/main" id="{DEF4EF4F-D729-490E-B131-5B8ABDD9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60" name="Picture 20">
          <a:extLst>
            <a:ext uri="{FF2B5EF4-FFF2-40B4-BE49-F238E27FC236}">
              <a16:creationId xmlns:a16="http://schemas.microsoft.com/office/drawing/2014/main" id="{387141A4-3F9D-437C-B71E-225D5562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61" name="Picture 20">
          <a:extLst>
            <a:ext uri="{FF2B5EF4-FFF2-40B4-BE49-F238E27FC236}">
              <a16:creationId xmlns:a16="http://schemas.microsoft.com/office/drawing/2014/main" id="{64E59DA0-DC9B-491B-81DA-6C7E2D5A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62" name="Picture 20">
          <a:extLst>
            <a:ext uri="{FF2B5EF4-FFF2-40B4-BE49-F238E27FC236}">
              <a16:creationId xmlns:a16="http://schemas.microsoft.com/office/drawing/2014/main" id="{B8518F7C-30E0-4596-A1AF-332A9CCA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63" name="Picture 20">
          <a:extLst>
            <a:ext uri="{FF2B5EF4-FFF2-40B4-BE49-F238E27FC236}">
              <a16:creationId xmlns:a16="http://schemas.microsoft.com/office/drawing/2014/main" id="{BAAC3132-974A-4CBD-B3E3-A62EB80B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64" name="Picture 20">
          <a:extLst>
            <a:ext uri="{FF2B5EF4-FFF2-40B4-BE49-F238E27FC236}">
              <a16:creationId xmlns:a16="http://schemas.microsoft.com/office/drawing/2014/main" id="{9A95A5D7-B0C9-450D-9F1F-A6EB05A5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65" name="Picture 20">
          <a:extLst>
            <a:ext uri="{FF2B5EF4-FFF2-40B4-BE49-F238E27FC236}">
              <a16:creationId xmlns:a16="http://schemas.microsoft.com/office/drawing/2014/main" id="{7B1D4C81-9CB9-4E00-85D3-1535E399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66" name="Picture 20">
          <a:extLst>
            <a:ext uri="{FF2B5EF4-FFF2-40B4-BE49-F238E27FC236}">
              <a16:creationId xmlns:a16="http://schemas.microsoft.com/office/drawing/2014/main" id="{838F32E0-4D38-4247-862C-D015DB0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67" name="Picture 20">
          <a:extLst>
            <a:ext uri="{FF2B5EF4-FFF2-40B4-BE49-F238E27FC236}">
              <a16:creationId xmlns:a16="http://schemas.microsoft.com/office/drawing/2014/main" id="{C2579331-0193-455A-9539-D943D276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68" name="Picture 20">
          <a:extLst>
            <a:ext uri="{FF2B5EF4-FFF2-40B4-BE49-F238E27FC236}">
              <a16:creationId xmlns:a16="http://schemas.microsoft.com/office/drawing/2014/main" id="{4F23F36C-E41F-4F36-AD13-2201DD72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69" name="Picture 20">
          <a:extLst>
            <a:ext uri="{FF2B5EF4-FFF2-40B4-BE49-F238E27FC236}">
              <a16:creationId xmlns:a16="http://schemas.microsoft.com/office/drawing/2014/main" id="{D36AE24F-F897-4606-9E05-098C9E03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0" name="Picture 20">
          <a:extLst>
            <a:ext uri="{FF2B5EF4-FFF2-40B4-BE49-F238E27FC236}">
              <a16:creationId xmlns:a16="http://schemas.microsoft.com/office/drawing/2014/main" id="{6CEEFA2D-77D3-4D59-BEB7-BBE7E80F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1" name="Picture 20">
          <a:extLst>
            <a:ext uri="{FF2B5EF4-FFF2-40B4-BE49-F238E27FC236}">
              <a16:creationId xmlns:a16="http://schemas.microsoft.com/office/drawing/2014/main" id="{A20FE9A4-3E02-473C-8075-0CCFAC07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2" name="Picture 20">
          <a:extLst>
            <a:ext uri="{FF2B5EF4-FFF2-40B4-BE49-F238E27FC236}">
              <a16:creationId xmlns:a16="http://schemas.microsoft.com/office/drawing/2014/main" id="{A3BC10B2-2703-447F-AC46-2E206C1F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3" name="Picture 20">
          <a:extLst>
            <a:ext uri="{FF2B5EF4-FFF2-40B4-BE49-F238E27FC236}">
              <a16:creationId xmlns:a16="http://schemas.microsoft.com/office/drawing/2014/main" id="{C85BFAAC-0F99-412B-94DD-FFC200D5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4" name="Picture 20">
          <a:extLst>
            <a:ext uri="{FF2B5EF4-FFF2-40B4-BE49-F238E27FC236}">
              <a16:creationId xmlns:a16="http://schemas.microsoft.com/office/drawing/2014/main" id="{59006ED5-B68D-455C-837D-53885306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5" name="Picture 20">
          <a:extLst>
            <a:ext uri="{FF2B5EF4-FFF2-40B4-BE49-F238E27FC236}">
              <a16:creationId xmlns:a16="http://schemas.microsoft.com/office/drawing/2014/main" id="{D239B7C5-DC8B-4F0C-ACF6-05088DFF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6" name="Picture 20">
          <a:extLst>
            <a:ext uri="{FF2B5EF4-FFF2-40B4-BE49-F238E27FC236}">
              <a16:creationId xmlns:a16="http://schemas.microsoft.com/office/drawing/2014/main" id="{28985DB1-0326-4E04-A717-F03DF45C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7" name="Picture 20">
          <a:extLst>
            <a:ext uri="{FF2B5EF4-FFF2-40B4-BE49-F238E27FC236}">
              <a16:creationId xmlns:a16="http://schemas.microsoft.com/office/drawing/2014/main" id="{C69F6D45-88ED-4419-8219-336A2216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8" name="Picture 20">
          <a:extLst>
            <a:ext uri="{FF2B5EF4-FFF2-40B4-BE49-F238E27FC236}">
              <a16:creationId xmlns:a16="http://schemas.microsoft.com/office/drawing/2014/main" id="{15899B54-6675-4647-86B5-EA9A12CF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79" name="Picture 20">
          <a:extLst>
            <a:ext uri="{FF2B5EF4-FFF2-40B4-BE49-F238E27FC236}">
              <a16:creationId xmlns:a16="http://schemas.microsoft.com/office/drawing/2014/main" id="{258AEB8C-BC15-44F5-B408-0E5FA78D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0" name="Picture 20">
          <a:extLst>
            <a:ext uri="{FF2B5EF4-FFF2-40B4-BE49-F238E27FC236}">
              <a16:creationId xmlns:a16="http://schemas.microsoft.com/office/drawing/2014/main" id="{3A0F830D-6D51-4017-A4DA-57A368F3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1" name="Picture 20">
          <a:extLst>
            <a:ext uri="{FF2B5EF4-FFF2-40B4-BE49-F238E27FC236}">
              <a16:creationId xmlns:a16="http://schemas.microsoft.com/office/drawing/2014/main" id="{D92CC667-3931-41C4-B4DE-E3548830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2" name="Picture 20">
          <a:extLst>
            <a:ext uri="{FF2B5EF4-FFF2-40B4-BE49-F238E27FC236}">
              <a16:creationId xmlns:a16="http://schemas.microsoft.com/office/drawing/2014/main" id="{23784120-06A6-4210-A000-CC9A6B8D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3" name="Picture 20">
          <a:extLst>
            <a:ext uri="{FF2B5EF4-FFF2-40B4-BE49-F238E27FC236}">
              <a16:creationId xmlns:a16="http://schemas.microsoft.com/office/drawing/2014/main" id="{BDC730E0-D3CB-4072-BE44-FF85493F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4" name="Picture 20">
          <a:extLst>
            <a:ext uri="{FF2B5EF4-FFF2-40B4-BE49-F238E27FC236}">
              <a16:creationId xmlns:a16="http://schemas.microsoft.com/office/drawing/2014/main" id="{2AB552E4-3C45-4048-9DFD-257A63CA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5" name="Picture 20">
          <a:extLst>
            <a:ext uri="{FF2B5EF4-FFF2-40B4-BE49-F238E27FC236}">
              <a16:creationId xmlns:a16="http://schemas.microsoft.com/office/drawing/2014/main" id="{E97C0134-EFF3-4BE0-B4F5-2CEEBA5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6" name="Picture 20">
          <a:extLst>
            <a:ext uri="{FF2B5EF4-FFF2-40B4-BE49-F238E27FC236}">
              <a16:creationId xmlns:a16="http://schemas.microsoft.com/office/drawing/2014/main" id="{42BE7798-44B2-4B8D-A21B-F893E10F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7" name="Picture 20">
          <a:extLst>
            <a:ext uri="{FF2B5EF4-FFF2-40B4-BE49-F238E27FC236}">
              <a16:creationId xmlns:a16="http://schemas.microsoft.com/office/drawing/2014/main" id="{D8A3B49B-DC54-4DE6-BD6E-09F28D70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8" name="Picture 20">
          <a:extLst>
            <a:ext uri="{FF2B5EF4-FFF2-40B4-BE49-F238E27FC236}">
              <a16:creationId xmlns:a16="http://schemas.microsoft.com/office/drawing/2014/main" id="{3578D7D4-5E1F-468E-AECB-DD97DC30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289" name="Picture 20">
          <a:extLst>
            <a:ext uri="{FF2B5EF4-FFF2-40B4-BE49-F238E27FC236}">
              <a16:creationId xmlns:a16="http://schemas.microsoft.com/office/drawing/2014/main" id="{B44E977D-9DD2-4A04-A26F-12D1858D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90" name="Picture 20">
          <a:extLst>
            <a:ext uri="{FF2B5EF4-FFF2-40B4-BE49-F238E27FC236}">
              <a16:creationId xmlns:a16="http://schemas.microsoft.com/office/drawing/2014/main" id="{B4486D56-0F07-4C43-8A36-78F8B385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91" name="Picture 20">
          <a:extLst>
            <a:ext uri="{FF2B5EF4-FFF2-40B4-BE49-F238E27FC236}">
              <a16:creationId xmlns:a16="http://schemas.microsoft.com/office/drawing/2014/main" id="{15336B2B-0481-4D9C-A847-7CBB4AAB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3111500</xdr:colOff>
      <xdr:row>276</xdr:row>
      <xdr:rowOff>0</xdr:rowOff>
    </xdr:from>
    <xdr:ext cx="0" cy="82873"/>
    <xdr:pic>
      <xdr:nvPicPr>
        <xdr:cNvPr id="3292" name="Picture 20">
          <a:extLst>
            <a:ext uri="{FF2B5EF4-FFF2-40B4-BE49-F238E27FC236}">
              <a16:creationId xmlns:a16="http://schemas.microsoft.com/office/drawing/2014/main" id="{046A65AA-E78F-467F-848A-54E28414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293" name="Picture 20">
          <a:extLst>
            <a:ext uri="{FF2B5EF4-FFF2-40B4-BE49-F238E27FC236}">
              <a16:creationId xmlns:a16="http://schemas.microsoft.com/office/drawing/2014/main" id="{15887A03-7A35-4A44-8E20-D6FEA071C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94" name="Picture 20">
          <a:extLst>
            <a:ext uri="{FF2B5EF4-FFF2-40B4-BE49-F238E27FC236}">
              <a16:creationId xmlns:a16="http://schemas.microsoft.com/office/drawing/2014/main" id="{EB68E210-A1F4-407F-A105-C7A2E9A6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95" name="Picture 20">
          <a:extLst>
            <a:ext uri="{FF2B5EF4-FFF2-40B4-BE49-F238E27FC236}">
              <a16:creationId xmlns:a16="http://schemas.microsoft.com/office/drawing/2014/main" id="{A436BF83-A650-4DF7-93DF-834BC080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96" name="Picture 20">
          <a:extLst>
            <a:ext uri="{FF2B5EF4-FFF2-40B4-BE49-F238E27FC236}">
              <a16:creationId xmlns:a16="http://schemas.microsoft.com/office/drawing/2014/main" id="{B6C510D1-120C-4177-AF27-C69E95B9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97" name="Picture 20">
          <a:extLst>
            <a:ext uri="{FF2B5EF4-FFF2-40B4-BE49-F238E27FC236}">
              <a16:creationId xmlns:a16="http://schemas.microsoft.com/office/drawing/2014/main" id="{C8D1091B-CB80-4F17-9D12-A8C4A4FF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98" name="Picture 20">
          <a:extLst>
            <a:ext uri="{FF2B5EF4-FFF2-40B4-BE49-F238E27FC236}">
              <a16:creationId xmlns:a16="http://schemas.microsoft.com/office/drawing/2014/main" id="{F1DE3F4B-4F72-477C-98C4-23C7914A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299" name="Picture 20">
          <a:extLst>
            <a:ext uri="{FF2B5EF4-FFF2-40B4-BE49-F238E27FC236}">
              <a16:creationId xmlns:a16="http://schemas.microsoft.com/office/drawing/2014/main" id="{A36F5A27-4058-411D-B0C3-4E2965C9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0" name="Picture 20">
          <a:extLst>
            <a:ext uri="{FF2B5EF4-FFF2-40B4-BE49-F238E27FC236}">
              <a16:creationId xmlns:a16="http://schemas.microsoft.com/office/drawing/2014/main" id="{DD38F242-AE49-4FFB-9292-9D78EA7B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1" name="Picture 20">
          <a:extLst>
            <a:ext uri="{FF2B5EF4-FFF2-40B4-BE49-F238E27FC236}">
              <a16:creationId xmlns:a16="http://schemas.microsoft.com/office/drawing/2014/main" id="{55BA598E-8882-4B96-863F-EB95680C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2" name="Picture 20">
          <a:extLst>
            <a:ext uri="{FF2B5EF4-FFF2-40B4-BE49-F238E27FC236}">
              <a16:creationId xmlns:a16="http://schemas.microsoft.com/office/drawing/2014/main" id="{2732BEDF-41D1-462B-AED6-CEFA306C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3" name="Picture 20">
          <a:extLst>
            <a:ext uri="{FF2B5EF4-FFF2-40B4-BE49-F238E27FC236}">
              <a16:creationId xmlns:a16="http://schemas.microsoft.com/office/drawing/2014/main" id="{9114E418-C5A9-40DE-B43D-B80B01D8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4" name="Picture 20">
          <a:extLst>
            <a:ext uri="{FF2B5EF4-FFF2-40B4-BE49-F238E27FC236}">
              <a16:creationId xmlns:a16="http://schemas.microsoft.com/office/drawing/2014/main" id="{F6D32BF7-6811-40FD-8167-7EAD1FA7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5" name="Picture 20">
          <a:extLst>
            <a:ext uri="{FF2B5EF4-FFF2-40B4-BE49-F238E27FC236}">
              <a16:creationId xmlns:a16="http://schemas.microsoft.com/office/drawing/2014/main" id="{0D90725C-FA38-421C-9519-FC9BC635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6" name="Picture 20">
          <a:extLst>
            <a:ext uri="{FF2B5EF4-FFF2-40B4-BE49-F238E27FC236}">
              <a16:creationId xmlns:a16="http://schemas.microsoft.com/office/drawing/2014/main" id="{325BEB97-BF89-477C-B553-9AD4017B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7" name="Picture 20">
          <a:extLst>
            <a:ext uri="{FF2B5EF4-FFF2-40B4-BE49-F238E27FC236}">
              <a16:creationId xmlns:a16="http://schemas.microsoft.com/office/drawing/2014/main" id="{FD87FED3-B907-4881-A7D8-2A5C834B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8" name="Picture 20">
          <a:extLst>
            <a:ext uri="{FF2B5EF4-FFF2-40B4-BE49-F238E27FC236}">
              <a16:creationId xmlns:a16="http://schemas.microsoft.com/office/drawing/2014/main" id="{2B97636C-37AA-4B69-B620-E6BE3ABA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09" name="Picture 20">
          <a:extLst>
            <a:ext uri="{FF2B5EF4-FFF2-40B4-BE49-F238E27FC236}">
              <a16:creationId xmlns:a16="http://schemas.microsoft.com/office/drawing/2014/main" id="{0EF3F674-F500-4496-9155-D74B694F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10" name="Picture 20">
          <a:extLst>
            <a:ext uri="{FF2B5EF4-FFF2-40B4-BE49-F238E27FC236}">
              <a16:creationId xmlns:a16="http://schemas.microsoft.com/office/drawing/2014/main" id="{AA1D022C-467F-4502-BB74-E0FB8720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11" name="Picture 20">
          <a:extLst>
            <a:ext uri="{FF2B5EF4-FFF2-40B4-BE49-F238E27FC236}">
              <a16:creationId xmlns:a16="http://schemas.microsoft.com/office/drawing/2014/main" id="{68EAC6E7-236A-4CCC-B28F-D7F89E42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12" name="Picture 20">
          <a:extLst>
            <a:ext uri="{FF2B5EF4-FFF2-40B4-BE49-F238E27FC236}">
              <a16:creationId xmlns:a16="http://schemas.microsoft.com/office/drawing/2014/main" id="{BC587BCF-91E8-4386-A02D-FC85B1DA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13" name="Picture 20">
          <a:extLst>
            <a:ext uri="{FF2B5EF4-FFF2-40B4-BE49-F238E27FC236}">
              <a16:creationId xmlns:a16="http://schemas.microsoft.com/office/drawing/2014/main" id="{7906FB11-A5CD-49C0-AD58-01F2FE5C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14" name="Picture 20">
          <a:extLst>
            <a:ext uri="{FF2B5EF4-FFF2-40B4-BE49-F238E27FC236}">
              <a16:creationId xmlns:a16="http://schemas.microsoft.com/office/drawing/2014/main" id="{63A99A2D-CDA5-4891-AAC9-BDE98185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15" name="Picture 20">
          <a:extLst>
            <a:ext uri="{FF2B5EF4-FFF2-40B4-BE49-F238E27FC236}">
              <a16:creationId xmlns:a16="http://schemas.microsoft.com/office/drawing/2014/main" id="{0ADA1DD9-499D-45F7-A0F6-1194F406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16" name="Picture 20">
          <a:extLst>
            <a:ext uri="{FF2B5EF4-FFF2-40B4-BE49-F238E27FC236}">
              <a16:creationId xmlns:a16="http://schemas.microsoft.com/office/drawing/2014/main" id="{34C28189-9D16-4B6B-9068-167D350C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17" name="Picture 20">
          <a:extLst>
            <a:ext uri="{FF2B5EF4-FFF2-40B4-BE49-F238E27FC236}">
              <a16:creationId xmlns:a16="http://schemas.microsoft.com/office/drawing/2014/main" id="{F4156A0C-9CA4-45DD-9692-9DD5D277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18" name="Picture 20">
          <a:extLst>
            <a:ext uri="{FF2B5EF4-FFF2-40B4-BE49-F238E27FC236}">
              <a16:creationId xmlns:a16="http://schemas.microsoft.com/office/drawing/2014/main" id="{C70145C5-47D7-41CB-972F-AEBB68F3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19" name="Picture 20">
          <a:extLst>
            <a:ext uri="{FF2B5EF4-FFF2-40B4-BE49-F238E27FC236}">
              <a16:creationId xmlns:a16="http://schemas.microsoft.com/office/drawing/2014/main" id="{FE7D9C2C-E75B-45E9-8DBB-ED2CB0AD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0" name="Picture 20">
          <a:extLst>
            <a:ext uri="{FF2B5EF4-FFF2-40B4-BE49-F238E27FC236}">
              <a16:creationId xmlns:a16="http://schemas.microsoft.com/office/drawing/2014/main" id="{14D96D17-2720-4B48-AC1A-686B8B6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1" name="Picture 20">
          <a:extLst>
            <a:ext uri="{FF2B5EF4-FFF2-40B4-BE49-F238E27FC236}">
              <a16:creationId xmlns:a16="http://schemas.microsoft.com/office/drawing/2014/main" id="{AC66841D-7AF7-48C7-B487-D1661155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2" name="Picture 20">
          <a:extLst>
            <a:ext uri="{FF2B5EF4-FFF2-40B4-BE49-F238E27FC236}">
              <a16:creationId xmlns:a16="http://schemas.microsoft.com/office/drawing/2014/main" id="{69657568-CFEE-484E-8FD1-2EA532E5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3" name="Picture 20">
          <a:extLst>
            <a:ext uri="{FF2B5EF4-FFF2-40B4-BE49-F238E27FC236}">
              <a16:creationId xmlns:a16="http://schemas.microsoft.com/office/drawing/2014/main" id="{FB699CA8-22C4-4B36-9FEE-1926909A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4" name="Picture 20">
          <a:extLst>
            <a:ext uri="{FF2B5EF4-FFF2-40B4-BE49-F238E27FC236}">
              <a16:creationId xmlns:a16="http://schemas.microsoft.com/office/drawing/2014/main" id="{88370D40-C705-4BF2-9D47-476AA23C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5" name="Picture 20">
          <a:extLst>
            <a:ext uri="{FF2B5EF4-FFF2-40B4-BE49-F238E27FC236}">
              <a16:creationId xmlns:a16="http://schemas.microsoft.com/office/drawing/2014/main" id="{37008460-449D-4EEF-9F64-813E7F00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6" name="Picture 20">
          <a:extLst>
            <a:ext uri="{FF2B5EF4-FFF2-40B4-BE49-F238E27FC236}">
              <a16:creationId xmlns:a16="http://schemas.microsoft.com/office/drawing/2014/main" id="{EE0805C6-F57C-485D-B270-D4981DF2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7" name="Picture 20">
          <a:extLst>
            <a:ext uri="{FF2B5EF4-FFF2-40B4-BE49-F238E27FC236}">
              <a16:creationId xmlns:a16="http://schemas.microsoft.com/office/drawing/2014/main" id="{8963E633-8BAC-451F-9D30-34C03D39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8" name="Picture 20">
          <a:extLst>
            <a:ext uri="{FF2B5EF4-FFF2-40B4-BE49-F238E27FC236}">
              <a16:creationId xmlns:a16="http://schemas.microsoft.com/office/drawing/2014/main" id="{333ACF4E-6CE9-4694-8055-7902F0FD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29" name="Picture 20">
          <a:extLst>
            <a:ext uri="{FF2B5EF4-FFF2-40B4-BE49-F238E27FC236}">
              <a16:creationId xmlns:a16="http://schemas.microsoft.com/office/drawing/2014/main" id="{4252BED2-08E4-4FEF-9C14-9CBEC904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30" name="Picture 20">
          <a:extLst>
            <a:ext uri="{FF2B5EF4-FFF2-40B4-BE49-F238E27FC236}">
              <a16:creationId xmlns:a16="http://schemas.microsoft.com/office/drawing/2014/main" id="{507E73F3-CEAD-48A3-AEA6-FEF322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31" name="Picture 20">
          <a:extLst>
            <a:ext uri="{FF2B5EF4-FFF2-40B4-BE49-F238E27FC236}">
              <a16:creationId xmlns:a16="http://schemas.microsoft.com/office/drawing/2014/main" id="{EA845C72-DEAF-4D30-9A61-3B5B35FA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32" name="Picture 20">
          <a:extLst>
            <a:ext uri="{FF2B5EF4-FFF2-40B4-BE49-F238E27FC236}">
              <a16:creationId xmlns:a16="http://schemas.microsoft.com/office/drawing/2014/main" id="{4B491FCB-E1D5-4DE5-A7DF-350B393B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33" name="Picture 20">
          <a:extLst>
            <a:ext uri="{FF2B5EF4-FFF2-40B4-BE49-F238E27FC236}">
              <a16:creationId xmlns:a16="http://schemas.microsoft.com/office/drawing/2014/main" id="{F4AAC139-F90A-4D55-A1CA-15B68A44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34" name="Picture 20">
          <a:extLst>
            <a:ext uri="{FF2B5EF4-FFF2-40B4-BE49-F238E27FC236}">
              <a16:creationId xmlns:a16="http://schemas.microsoft.com/office/drawing/2014/main" id="{2C4120CA-A17D-4A22-AB35-51992C37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35" name="Picture 20">
          <a:extLst>
            <a:ext uri="{FF2B5EF4-FFF2-40B4-BE49-F238E27FC236}">
              <a16:creationId xmlns:a16="http://schemas.microsoft.com/office/drawing/2014/main" id="{3642AB4B-CC9C-4163-A2EE-30057A84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36" name="Picture 20">
          <a:extLst>
            <a:ext uri="{FF2B5EF4-FFF2-40B4-BE49-F238E27FC236}">
              <a16:creationId xmlns:a16="http://schemas.microsoft.com/office/drawing/2014/main" id="{12232226-87AE-48D1-ADF2-874F9368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37" name="Picture 20">
          <a:extLst>
            <a:ext uri="{FF2B5EF4-FFF2-40B4-BE49-F238E27FC236}">
              <a16:creationId xmlns:a16="http://schemas.microsoft.com/office/drawing/2014/main" id="{3E8AC8A8-FA47-4833-A83D-7C742D04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38" name="Picture 20">
          <a:extLst>
            <a:ext uri="{FF2B5EF4-FFF2-40B4-BE49-F238E27FC236}">
              <a16:creationId xmlns:a16="http://schemas.microsoft.com/office/drawing/2014/main" id="{2667A60E-FD0B-4AE2-AB72-A39FD691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39" name="Picture 20">
          <a:extLst>
            <a:ext uri="{FF2B5EF4-FFF2-40B4-BE49-F238E27FC236}">
              <a16:creationId xmlns:a16="http://schemas.microsoft.com/office/drawing/2014/main" id="{D604D594-8216-4274-90D3-63D55729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0" name="Picture 20">
          <a:extLst>
            <a:ext uri="{FF2B5EF4-FFF2-40B4-BE49-F238E27FC236}">
              <a16:creationId xmlns:a16="http://schemas.microsoft.com/office/drawing/2014/main" id="{FCF417E5-434D-4581-B152-9A0E175A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1" name="Picture 20">
          <a:extLst>
            <a:ext uri="{FF2B5EF4-FFF2-40B4-BE49-F238E27FC236}">
              <a16:creationId xmlns:a16="http://schemas.microsoft.com/office/drawing/2014/main" id="{3666337B-ED9F-41CC-8973-23EFF016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2" name="Picture 20">
          <a:extLst>
            <a:ext uri="{FF2B5EF4-FFF2-40B4-BE49-F238E27FC236}">
              <a16:creationId xmlns:a16="http://schemas.microsoft.com/office/drawing/2014/main" id="{FEE52C7F-6D75-4552-89D1-70DC3282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3" name="Picture 20">
          <a:extLst>
            <a:ext uri="{FF2B5EF4-FFF2-40B4-BE49-F238E27FC236}">
              <a16:creationId xmlns:a16="http://schemas.microsoft.com/office/drawing/2014/main" id="{D09ED8D3-D378-4DF6-B7F6-51DFA69E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4" name="Picture 20">
          <a:extLst>
            <a:ext uri="{FF2B5EF4-FFF2-40B4-BE49-F238E27FC236}">
              <a16:creationId xmlns:a16="http://schemas.microsoft.com/office/drawing/2014/main" id="{CD908D41-8EE3-40F3-A989-D29EE8A1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5" name="Picture 20">
          <a:extLst>
            <a:ext uri="{FF2B5EF4-FFF2-40B4-BE49-F238E27FC236}">
              <a16:creationId xmlns:a16="http://schemas.microsoft.com/office/drawing/2014/main" id="{11566814-1BDE-4217-A80B-23F84767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6" name="Picture 20">
          <a:extLst>
            <a:ext uri="{FF2B5EF4-FFF2-40B4-BE49-F238E27FC236}">
              <a16:creationId xmlns:a16="http://schemas.microsoft.com/office/drawing/2014/main" id="{55FF1EB3-1604-47DD-8D6C-4D6E68B3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7" name="Picture 20">
          <a:extLst>
            <a:ext uri="{FF2B5EF4-FFF2-40B4-BE49-F238E27FC236}">
              <a16:creationId xmlns:a16="http://schemas.microsoft.com/office/drawing/2014/main" id="{EE68E104-88A1-435F-AE72-6275A127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8" name="Picture 20">
          <a:extLst>
            <a:ext uri="{FF2B5EF4-FFF2-40B4-BE49-F238E27FC236}">
              <a16:creationId xmlns:a16="http://schemas.microsoft.com/office/drawing/2014/main" id="{087EA4DE-EFE0-4084-BA98-E6C489D8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49" name="Picture 20">
          <a:extLst>
            <a:ext uri="{FF2B5EF4-FFF2-40B4-BE49-F238E27FC236}">
              <a16:creationId xmlns:a16="http://schemas.microsoft.com/office/drawing/2014/main" id="{3CEF47BF-E784-40F0-853A-ABB56490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0" name="Picture 20">
          <a:extLst>
            <a:ext uri="{FF2B5EF4-FFF2-40B4-BE49-F238E27FC236}">
              <a16:creationId xmlns:a16="http://schemas.microsoft.com/office/drawing/2014/main" id="{C882803B-97DA-414C-B681-FFB03575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1" name="Picture 20">
          <a:extLst>
            <a:ext uri="{FF2B5EF4-FFF2-40B4-BE49-F238E27FC236}">
              <a16:creationId xmlns:a16="http://schemas.microsoft.com/office/drawing/2014/main" id="{21F8E348-511C-4CC8-A5C9-6AE274DF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2" name="Picture 20">
          <a:extLst>
            <a:ext uri="{FF2B5EF4-FFF2-40B4-BE49-F238E27FC236}">
              <a16:creationId xmlns:a16="http://schemas.microsoft.com/office/drawing/2014/main" id="{CD7CC2E7-A2E9-4F3C-9778-D5DFA5CC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3" name="Picture 20">
          <a:extLst>
            <a:ext uri="{FF2B5EF4-FFF2-40B4-BE49-F238E27FC236}">
              <a16:creationId xmlns:a16="http://schemas.microsoft.com/office/drawing/2014/main" id="{48892919-A8F6-4751-A10B-5FB61302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4" name="Picture 20">
          <a:extLst>
            <a:ext uri="{FF2B5EF4-FFF2-40B4-BE49-F238E27FC236}">
              <a16:creationId xmlns:a16="http://schemas.microsoft.com/office/drawing/2014/main" id="{724F1206-F6D4-43A3-B1BC-355A256E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5" name="Picture 20">
          <a:extLst>
            <a:ext uri="{FF2B5EF4-FFF2-40B4-BE49-F238E27FC236}">
              <a16:creationId xmlns:a16="http://schemas.microsoft.com/office/drawing/2014/main" id="{7C20B1A6-05C2-47F7-8102-6B4D957B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6" name="Picture 20">
          <a:extLst>
            <a:ext uri="{FF2B5EF4-FFF2-40B4-BE49-F238E27FC236}">
              <a16:creationId xmlns:a16="http://schemas.microsoft.com/office/drawing/2014/main" id="{2FFE62EF-B1A3-498E-ADFD-D3A96768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7" name="Picture 20">
          <a:extLst>
            <a:ext uri="{FF2B5EF4-FFF2-40B4-BE49-F238E27FC236}">
              <a16:creationId xmlns:a16="http://schemas.microsoft.com/office/drawing/2014/main" id="{FC95B521-2B5E-46C0-9ABB-6F0C9929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58" name="Picture 20">
          <a:extLst>
            <a:ext uri="{FF2B5EF4-FFF2-40B4-BE49-F238E27FC236}">
              <a16:creationId xmlns:a16="http://schemas.microsoft.com/office/drawing/2014/main" id="{8D3B3F78-AB4F-4EEB-97A4-19A7332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59" name="Picture 20">
          <a:extLst>
            <a:ext uri="{FF2B5EF4-FFF2-40B4-BE49-F238E27FC236}">
              <a16:creationId xmlns:a16="http://schemas.microsoft.com/office/drawing/2014/main" id="{BAB0D912-79CB-474D-A78E-AC708D58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0" name="Picture 20">
          <a:extLst>
            <a:ext uri="{FF2B5EF4-FFF2-40B4-BE49-F238E27FC236}">
              <a16:creationId xmlns:a16="http://schemas.microsoft.com/office/drawing/2014/main" id="{BAA73CBF-3892-41DF-91C4-DD1850F4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1" name="Picture 20">
          <a:extLst>
            <a:ext uri="{FF2B5EF4-FFF2-40B4-BE49-F238E27FC236}">
              <a16:creationId xmlns:a16="http://schemas.microsoft.com/office/drawing/2014/main" id="{F49457A1-0A87-4A1B-A71A-75E94646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2" name="Picture 20">
          <a:extLst>
            <a:ext uri="{FF2B5EF4-FFF2-40B4-BE49-F238E27FC236}">
              <a16:creationId xmlns:a16="http://schemas.microsoft.com/office/drawing/2014/main" id="{D1EAD672-2DD7-4680-B2C0-1965E2B5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3" name="Picture 20">
          <a:extLst>
            <a:ext uri="{FF2B5EF4-FFF2-40B4-BE49-F238E27FC236}">
              <a16:creationId xmlns:a16="http://schemas.microsoft.com/office/drawing/2014/main" id="{F4BECC06-EA78-4079-9B14-3FA37326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4" name="Picture 20">
          <a:extLst>
            <a:ext uri="{FF2B5EF4-FFF2-40B4-BE49-F238E27FC236}">
              <a16:creationId xmlns:a16="http://schemas.microsoft.com/office/drawing/2014/main" id="{BCEDE479-F500-4E7E-A419-6FDFD58E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5" name="Picture 20">
          <a:extLst>
            <a:ext uri="{FF2B5EF4-FFF2-40B4-BE49-F238E27FC236}">
              <a16:creationId xmlns:a16="http://schemas.microsoft.com/office/drawing/2014/main" id="{5DC08230-2CA2-4697-BAE7-F0686ABB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6" name="Picture 20">
          <a:extLst>
            <a:ext uri="{FF2B5EF4-FFF2-40B4-BE49-F238E27FC236}">
              <a16:creationId xmlns:a16="http://schemas.microsoft.com/office/drawing/2014/main" id="{1EA2074C-9D08-4405-B829-F0FB20FE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7" name="Picture 20">
          <a:extLst>
            <a:ext uri="{FF2B5EF4-FFF2-40B4-BE49-F238E27FC236}">
              <a16:creationId xmlns:a16="http://schemas.microsoft.com/office/drawing/2014/main" id="{4DCAFDCE-DC59-43B2-B818-5A8D8A13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8" name="Picture 20">
          <a:extLst>
            <a:ext uri="{FF2B5EF4-FFF2-40B4-BE49-F238E27FC236}">
              <a16:creationId xmlns:a16="http://schemas.microsoft.com/office/drawing/2014/main" id="{9E1CE21F-B5FE-4D4B-B2F7-C2A22987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69" name="Picture 20">
          <a:extLst>
            <a:ext uri="{FF2B5EF4-FFF2-40B4-BE49-F238E27FC236}">
              <a16:creationId xmlns:a16="http://schemas.microsoft.com/office/drawing/2014/main" id="{AB7BA7EF-1B84-4AB1-B392-C063EBA8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0" name="Picture 20">
          <a:extLst>
            <a:ext uri="{FF2B5EF4-FFF2-40B4-BE49-F238E27FC236}">
              <a16:creationId xmlns:a16="http://schemas.microsoft.com/office/drawing/2014/main" id="{8A693A61-E122-4C8E-8007-26584F6F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1" name="Picture 20">
          <a:extLst>
            <a:ext uri="{FF2B5EF4-FFF2-40B4-BE49-F238E27FC236}">
              <a16:creationId xmlns:a16="http://schemas.microsoft.com/office/drawing/2014/main" id="{6256DC7A-7753-42E6-806A-C80F7FC4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2" name="Picture 20">
          <a:extLst>
            <a:ext uri="{FF2B5EF4-FFF2-40B4-BE49-F238E27FC236}">
              <a16:creationId xmlns:a16="http://schemas.microsoft.com/office/drawing/2014/main" id="{2E011697-0F89-4FE1-98DD-45A4243E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3" name="Picture 20">
          <a:extLst>
            <a:ext uri="{FF2B5EF4-FFF2-40B4-BE49-F238E27FC236}">
              <a16:creationId xmlns:a16="http://schemas.microsoft.com/office/drawing/2014/main" id="{B719B254-AE5C-4271-9C81-978D252A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4" name="Picture 20">
          <a:extLst>
            <a:ext uri="{FF2B5EF4-FFF2-40B4-BE49-F238E27FC236}">
              <a16:creationId xmlns:a16="http://schemas.microsoft.com/office/drawing/2014/main" id="{1471ACED-CBD7-4F96-ADE7-5E51F5D5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5" name="Picture 20">
          <a:extLst>
            <a:ext uri="{FF2B5EF4-FFF2-40B4-BE49-F238E27FC236}">
              <a16:creationId xmlns:a16="http://schemas.microsoft.com/office/drawing/2014/main" id="{291FA620-1B8E-415E-B7D7-90A807A4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6" name="Picture 20">
          <a:extLst>
            <a:ext uri="{FF2B5EF4-FFF2-40B4-BE49-F238E27FC236}">
              <a16:creationId xmlns:a16="http://schemas.microsoft.com/office/drawing/2014/main" id="{B402429F-8BF1-4B33-B31F-3C478CC1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7" name="Picture 20">
          <a:extLst>
            <a:ext uri="{FF2B5EF4-FFF2-40B4-BE49-F238E27FC236}">
              <a16:creationId xmlns:a16="http://schemas.microsoft.com/office/drawing/2014/main" id="{D02F7666-2B19-4108-9EE8-98582D1B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8" name="Picture 20">
          <a:extLst>
            <a:ext uri="{FF2B5EF4-FFF2-40B4-BE49-F238E27FC236}">
              <a16:creationId xmlns:a16="http://schemas.microsoft.com/office/drawing/2014/main" id="{8A9223D7-6068-43E0-98B4-4D6F9119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79" name="Picture 20">
          <a:extLst>
            <a:ext uri="{FF2B5EF4-FFF2-40B4-BE49-F238E27FC236}">
              <a16:creationId xmlns:a16="http://schemas.microsoft.com/office/drawing/2014/main" id="{4C3C77FA-7542-45F5-B443-EC64DF5F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80" name="Picture 20">
          <a:extLst>
            <a:ext uri="{FF2B5EF4-FFF2-40B4-BE49-F238E27FC236}">
              <a16:creationId xmlns:a16="http://schemas.microsoft.com/office/drawing/2014/main" id="{DC6BF836-B68F-486E-BFAA-1B9C0182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81" name="Picture 20">
          <a:extLst>
            <a:ext uri="{FF2B5EF4-FFF2-40B4-BE49-F238E27FC236}">
              <a16:creationId xmlns:a16="http://schemas.microsoft.com/office/drawing/2014/main" id="{EE8F1A6D-B339-46D6-A1AC-B0D5D127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382" name="Picture 20">
          <a:extLst>
            <a:ext uri="{FF2B5EF4-FFF2-40B4-BE49-F238E27FC236}">
              <a16:creationId xmlns:a16="http://schemas.microsoft.com/office/drawing/2014/main" id="{B890403E-80AC-43CB-968B-02C39421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3" name="Picture 20">
          <a:extLst>
            <a:ext uri="{FF2B5EF4-FFF2-40B4-BE49-F238E27FC236}">
              <a16:creationId xmlns:a16="http://schemas.microsoft.com/office/drawing/2014/main" id="{0205DAF5-7D6B-4666-B3C8-BCB47BF0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4" name="Picture 20">
          <a:extLst>
            <a:ext uri="{FF2B5EF4-FFF2-40B4-BE49-F238E27FC236}">
              <a16:creationId xmlns:a16="http://schemas.microsoft.com/office/drawing/2014/main" id="{B903B292-D510-4B0C-BF4F-6C6ACBDD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5" name="Picture 20">
          <a:extLst>
            <a:ext uri="{FF2B5EF4-FFF2-40B4-BE49-F238E27FC236}">
              <a16:creationId xmlns:a16="http://schemas.microsoft.com/office/drawing/2014/main" id="{CDA9059E-8EEA-45BD-8623-CA271EAD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6" name="Picture 20">
          <a:extLst>
            <a:ext uri="{FF2B5EF4-FFF2-40B4-BE49-F238E27FC236}">
              <a16:creationId xmlns:a16="http://schemas.microsoft.com/office/drawing/2014/main" id="{94CD57F3-A392-4B73-B5FC-1ADC5848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7" name="Picture 20">
          <a:extLst>
            <a:ext uri="{FF2B5EF4-FFF2-40B4-BE49-F238E27FC236}">
              <a16:creationId xmlns:a16="http://schemas.microsoft.com/office/drawing/2014/main" id="{BE4BCD0E-28AC-406A-A4EB-47D7A74B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8" name="Picture 20">
          <a:extLst>
            <a:ext uri="{FF2B5EF4-FFF2-40B4-BE49-F238E27FC236}">
              <a16:creationId xmlns:a16="http://schemas.microsoft.com/office/drawing/2014/main" id="{276AC0D4-C1D6-45ED-9FE1-39740E9C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89" name="Picture 20">
          <a:extLst>
            <a:ext uri="{FF2B5EF4-FFF2-40B4-BE49-F238E27FC236}">
              <a16:creationId xmlns:a16="http://schemas.microsoft.com/office/drawing/2014/main" id="{EA087B56-12C8-4125-BAD7-ACF1E17B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0" name="Picture 20">
          <a:extLst>
            <a:ext uri="{FF2B5EF4-FFF2-40B4-BE49-F238E27FC236}">
              <a16:creationId xmlns:a16="http://schemas.microsoft.com/office/drawing/2014/main" id="{2FBE4E3D-314C-47DB-BEE2-1CD5DAFF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1" name="Picture 20">
          <a:extLst>
            <a:ext uri="{FF2B5EF4-FFF2-40B4-BE49-F238E27FC236}">
              <a16:creationId xmlns:a16="http://schemas.microsoft.com/office/drawing/2014/main" id="{B1B99DEF-ED2E-44C4-9FD8-81170964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2" name="Picture 20">
          <a:extLst>
            <a:ext uri="{FF2B5EF4-FFF2-40B4-BE49-F238E27FC236}">
              <a16:creationId xmlns:a16="http://schemas.microsoft.com/office/drawing/2014/main" id="{3B11C10A-3DB8-4B64-B605-451A1537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3" name="Picture 20">
          <a:extLst>
            <a:ext uri="{FF2B5EF4-FFF2-40B4-BE49-F238E27FC236}">
              <a16:creationId xmlns:a16="http://schemas.microsoft.com/office/drawing/2014/main" id="{A1092541-6FB0-4CA7-B5AF-907DFCA1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4" name="Picture 20">
          <a:extLst>
            <a:ext uri="{FF2B5EF4-FFF2-40B4-BE49-F238E27FC236}">
              <a16:creationId xmlns:a16="http://schemas.microsoft.com/office/drawing/2014/main" id="{4F83AD31-0444-4AA5-86EA-00A7AB9F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5" name="Picture 20">
          <a:extLst>
            <a:ext uri="{FF2B5EF4-FFF2-40B4-BE49-F238E27FC236}">
              <a16:creationId xmlns:a16="http://schemas.microsoft.com/office/drawing/2014/main" id="{80A07363-FAB4-406F-B39A-580B8B76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6" name="Picture 20">
          <a:extLst>
            <a:ext uri="{FF2B5EF4-FFF2-40B4-BE49-F238E27FC236}">
              <a16:creationId xmlns:a16="http://schemas.microsoft.com/office/drawing/2014/main" id="{A92A1F02-5513-4C8F-AA30-E7BFF4A0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7" name="Picture 20">
          <a:extLst>
            <a:ext uri="{FF2B5EF4-FFF2-40B4-BE49-F238E27FC236}">
              <a16:creationId xmlns:a16="http://schemas.microsoft.com/office/drawing/2014/main" id="{A8D6101D-E2DF-4B6A-B47C-1EA90D46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8" name="Picture 20">
          <a:extLst>
            <a:ext uri="{FF2B5EF4-FFF2-40B4-BE49-F238E27FC236}">
              <a16:creationId xmlns:a16="http://schemas.microsoft.com/office/drawing/2014/main" id="{53892131-4B35-4A85-B4D5-A8785366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399" name="Picture 20">
          <a:extLst>
            <a:ext uri="{FF2B5EF4-FFF2-40B4-BE49-F238E27FC236}">
              <a16:creationId xmlns:a16="http://schemas.microsoft.com/office/drawing/2014/main" id="{F2E15A60-AB6B-4312-8B55-4DC31878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00" name="Picture 20">
          <a:extLst>
            <a:ext uri="{FF2B5EF4-FFF2-40B4-BE49-F238E27FC236}">
              <a16:creationId xmlns:a16="http://schemas.microsoft.com/office/drawing/2014/main" id="{4CCAFE01-AD04-410A-B79A-DDC12D3D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01" name="Picture 20">
          <a:extLst>
            <a:ext uri="{FF2B5EF4-FFF2-40B4-BE49-F238E27FC236}">
              <a16:creationId xmlns:a16="http://schemas.microsoft.com/office/drawing/2014/main" id="{37CB3584-E869-4801-B4AC-E46CB72D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02" name="Picture 20">
          <a:extLst>
            <a:ext uri="{FF2B5EF4-FFF2-40B4-BE49-F238E27FC236}">
              <a16:creationId xmlns:a16="http://schemas.microsoft.com/office/drawing/2014/main" id="{41A28707-75E0-44BE-9CA1-03803A97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03" name="Picture 20">
          <a:extLst>
            <a:ext uri="{FF2B5EF4-FFF2-40B4-BE49-F238E27FC236}">
              <a16:creationId xmlns:a16="http://schemas.microsoft.com/office/drawing/2014/main" id="{12A78407-FCD9-4F96-82C3-35904184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04" name="Picture 20">
          <a:extLst>
            <a:ext uri="{FF2B5EF4-FFF2-40B4-BE49-F238E27FC236}">
              <a16:creationId xmlns:a16="http://schemas.microsoft.com/office/drawing/2014/main" id="{47568E44-D37A-49A3-A20F-51B5F7CF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05" name="Picture 20">
          <a:extLst>
            <a:ext uri="{FF2B5EF4-FFF2-40B4-BE49-F238E27FC236}">
              <a16:creationId xmlns:a16="http://schemas.microsoft.com/office/drawing/2014/main" id="{FC9B3272-CD24-4880-9D4A-38769C0C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06" name="Picture 20">
          <a:extLst>
            <a:ext uri="{FF2B5EF4-FFF2-40B4-BE49-F238E27FC236}">
              <a16:creationId xmlns:a16="http://schemas.microsoft.com/office/drawing/2014/main" id="{C1AC5571-74C1-4542-9968-EAB385CC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07" name="Picture 20">
          <a:extLst>
            <a:ext uri="{FF2B5EF4-FFF2-40B4-BE49-F238E27FC236}">
              <a16:creationId xmlns:a16="http://schemas.microsoft.com/office/drawing/2014/main" id="{73DD78FB-5774-4437-9FB6-2CBB3330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08" name="Picture 20">
          <a:extLst>
            <a:ext uri="{FF2B5EF4-FFF2-40B4-BE49-F238E27FC236}">
              <a16:creationId xmlns:a16="http://schemas.microsoft.com/office/drawing/2014/main" id="{15B147C1-9CA2-4E25-B319-ED66C85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09" name="Picture 20">
          <a:extLst>
            <a:ext uri="{FF2B5EF4-FFF2-40B4-BE49-F238E27FC236}">
              <a16:creationId xmlns:a16="http://schemas.microsoft.com/office/drawing/2014/main" id="{4A907799-E770-45E5-A621-0D90735E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0" name="Picture 20">
          <a:extLst>
            <a:ext uri="{FF2B5EF4-FFF2-40B4-BE49-F238E27FC236}">
              <a16:creationId xmlns:a16="http://schemas.microsoft.com/office/drawing/2014/main" id="{04854C7A-CB50-4319-BD13-736573AC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1" name="Picture 20">
          <a:extLst>
            <a:ext uri="{FF2B5EF4-FFF2-40B4-BE49-F238E27FC236}">
              <a16:creationId xmlns:a16="http://schemas.microsoft.com/office/drawing/2014/main" id="{854F0835-C92F-4D51-BD56-E201E666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2" name="Picture 20">
          <a:extLst>
            <a:ext uri="{FF2B5EF4-FFF2-40B4-BE49-F238E27FC236}">
              <a16:creationId xmlns:a16="http://schemas.microsoft.com/office/drawing/2014/main" id="{75CD2009-8280-48B2-A1F6-87D316EA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3" name="Picture 20">
          <a:extLst>
            <a:ext uri="{FF2B5EF4-FFF2-40B4-BE49-F238E27FC236}">
              <a16:creationId xmlns:a16="http://schemas.microsoft.com/office/drawing/2014/main" id="{6C036C61-294E-49F5-A1B8-5954CFAF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4" name="Picture 20">
          <a:extLst>
            <a:ext uri="{FF2B5EF4-FFF2-40B4-BE49-F238E27FC236}">
              <a16:creationId xmlns:a16="http://schemas.microsoft.com/office/drawing/2014/main" id="{8DDD34E4-0496-4DE6-952A-6DDB3FCA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5" name="Picture 20">
          <a:extLst>
            <a:ext uri="{FF2B5EF4-FFF2-40B4-BE49-F238E27FC236}">
              <a16:creationId xmlns:a16="http://schemas.microsoft.com/office/drawing/2014/main" id="{0515FF6C-E711-4E69-9B63-46BFE0B7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6" name="Picture 20">
          <a:extLst>
            <a:ext uri="{FF2B5EF4-FFF2-40B4-BE49-F238E27FC236}">
              <a16:creationId xmlns:a16="http://schemas.microsoft.com/office/drawing/2014/main" id="{69494669-4C00-474F-B36F-12A8DD0B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7" name="Picture 20">
          <a:extLst>
            <a:ext uri="{FF2B5EF4-FFF2-40B4-BE49-F238E27FC236}">
              <a16:creationId xmlns:a16="http://schemas.microsoft.com/office/drawing/2014/main" id="{83C8F494-379C-4583-80FB-AB686824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8" name="Picture 20">
          <a:extLst>
            <a:ext uri="{FF2B5EF4-FFF2-40B4-BE49-F238E27FC236}">
              <a16:creationId xmlns:a16="http://schemas.microsoft.com/office/drawing/2014/main" id="{9BFD04CC-3EF1-4E12-8224-41CA78BD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19" name="Picture 20">
          <a:extLst>
            <a:ext uri="{FF2B5EF4-FFF2-40B4-BE49-F238E27FC236}">
              <a16:creationId xmlns:a16="http://schemas.microsoft.com/office/drawing/2014/main" id="{B4EEF011-F5FF-4D7A-B015-3AFCAFB4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0" name="Picture 20">
          <a:extLst>
            <a:ext uri="{FF2B5EF4-FFF2-40B4-BE49-F238E27FC236}">
              <a16:creationId xmlns:a16="http://schemas.microsoft.com/office/drawing/2014/main" id="{3CB95410-E3D6-4F3E-B77D-870D5670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1" name="Picture 20">
          <a:extLst>
            <a:ext uri="{FF2B5EF4-FFF2-40B4-BE49-F238E27FC236}">
              <a16:creationId xmlns:a16="http://schemas.microsoft.com/office/drawing/2014/main" id="{201EBE77-2FEA-4DDB-96B8-7DACD9280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2" name="Picture 20">
          <a:extLst>
            <a:ext uri="{FF2B5EF4-FFF2-40B4-BE49-F238E27FC236}">
              <a16:creationId xmlns:a16="http://schemas.microsoft.com/office/drawing/2014/main" id="{2B8ED05A-2BAB-4A5C-A25C-21798FD5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3" name="Picture 20">
          <a:extLst>
            <a:ext uri="{FF2B5EF4-FFF2-40B4-BE49-F238E27FC236}">
              <a16:creationId xmlns:a16="http://schemas.microsoft.com/office/drawing/2014/main" id="{F9DA8B86-DC47-49F7-90DF-8757E3FB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4" name="Picture 20">
          <a:extLst>
            <a:ext uri="{FF2B5EF4-FFF2-40B4-BE49-F238E27FC236}">
              <a16:creationId xmlns:a16="http://schemas.microsoft.com/office/drawing/2014/main" id="{E5D6D11F-CAD9-41CE-A86E-D3A82318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5" name="Picture 20">
          <a:extLst>
            <a:ext uri="{FF2B5EF4-FFF2-40B4-BE49-F238E27FC236}">
              <a16:creationId xmlns:a16="http://schemas.microsoft.com/office/drawing/2014/main" id="{5ABC7FA8-A3DB-4BF8-ABDC-6C381B04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6" name="Picture 20">
          <a:extLst>
            <a:ext uri="{FF2B5EF4-FFF2-40B4-BE49-F238E27FC236}">
              <a16:creationId xmlns:a16="http://schemas.microsoft.com/office/drawing/2014/main" id="{915D211F-E0EC-4369-BCA2-6AE4B760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7" name="Picture 20">
          <a:extLst>
            <a:ext uri="{FF2B5EF4-FFF2-40B4-BE49-F238E27FC236}">
              <a16:creationId xmlns:a16="http://schemas.microsoft.com/office/drawing/2014/main" id="{2BFA632C-B5CE-465A-9820-694BC14D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28" name="Picture 20">
          <a:extLst>
            <a:ext uri="{FF2B5EF4-FFF2-40B4-BE49-F238E27FC236}">
              <a16:creationId xmlns:a16="http://schemas.microsoft.com/office/drawing/2014/main" id="{F76EBCD6-19DE-48F3-A0DD-11FEB91C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29" name="Picture 20">
          <a:extLst>
            <a:ext uri="{FF2B5EF4-FFF2-40B4-BE49-F238E27FC236}">
              <a16:creationId xmlns:a16="http://schemas.microsoft.com/office/drawing/2014/main" id="{A8B90B8A-4280-4DC5-931C-ADE64520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30" name="Picture 20">
          <a:extLst>
            <a:ext uri="{FF2B5EF4-FFF2-40B4-BE49-F238E27FC236}">
              <a16:creationId xmlns:a16="http://schemas.microsoft.com/office/drawing/2014/main" id="{04945C72-28F8-4582-B26F-D6DA56C2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31" name="Picture 20">
          <a:extLst>
            <a:ext uri="{FF2B5EF4-FFF2-40B4-BE49-F238E27FC236}">
              <a16:creationId xmlns:a16="http://schemas.microsoft.com/office/drawing/2014/main" id="{2D6D09CA-4351-4F42-A86C-14EE417A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2" name="Picture 20">
          <a:extLst>
            <a:ext uri="{FF2B5EF4-FFF2-40B4-BE49-F238E27FC236}">
              <a16:creationId xmlns:a16="http://schemas.microsoft.com/office/drawing/2014/main" id="{89F9343A-7CB5-4400-BAFD-1DDCA6AF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3" name="Picture 20">
          <a:extLst>
            <a:ext uri="{FF2B5EF4-FFF2-40B4-BE49-F238E27FC236}">
              <a16:creationId xmlns:a16="http://schemas.microsoft.com/office/drawing/2014/main" id="{BE80B13C-4CF3-41B1-9E23-3D9DA05B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4" name="Picture 20">
          <a:extLst>
            <a:ext uri="{FF2B5EF4-FFF2-40B4-BE49-F238E27FC236}">
              <a16:creationId xmlns:a16="http://schemas.microsoft.com/office/drawing/2014/main" id="{DCE2E524-A50C-4B05-80E7-1211FF63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5" name="Picture 20">
          <a:extLst>
            <a:ext uri="{FF2B5EF4-FFF2-40B4-BE49-F238E27FC236}">
              <a16:creationId xmlns:a16="http://schemas.microsoft.com/office/drawing/2014/main" id="{89BD1886-1FE8-4D65-A1BB-978B3C53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6" name="Picture 20">
          <a:extLst>
            <a:ext uri="{FF2B5EF4-FFF2-40B4-BE49-F238E27FC236}">
              <a16:creationId xmlns:a16="http://schemas.microsoft.com/office/drawing/2014/main" id="{55826E6B-3E55-4145-8FF6-38234DCE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7" name="Picture 20">
          <a:extLst>
            <a:ext uri="{FF2B5EF4-FFF2-40B4-BE49-F238E27FC236}">
              <a16:creationId xmlns:a16="http://schemas.microsoft.com/office/drawing/2014/main" id="{F6BDEF03-08B6-42BF-AC83-2F004BA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8" name="Picture 20">
          <a:extLst>
            <a:ext uri="{FF2B5EF4-FFF2-40B4-BE49-F238E27FC236}">
              <a16:creationId xmlns:a16="http://schemas.microsoft.com/office/drawing/2014/main" id="{DD2BF4F6-EE14-4A02-B05A-3A962F3D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39" name="Picture 20">
          <a:extLst>
            <a:ext uri="{FF2B5EF4-FFF2-40B4-BE49-F238E27FC236}">
              <a16:creationId xmlns:a16="http://schemas.microsoft.com/office/drawing/2014/main" id="{01689289-0F44-4EEA-8729-F994AEA5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0" name="Picture 20">
          <a:extLst>
            <a:ext uri="{FF2B5EF4-FFF2-40B4-BE49-F238E27FC236}">
              <a16:creationId xmlns:a16="http://schemas.microsoft.com/office/drawing/2014/main" id="{E2C09BD7-A033-43A9-A74E-0A528C33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1" name="Picture 20">
          <a:extLst>
            <a:ext uri="{FF2B5EF4-FFF2-40B4-BE49-F238E27FC236}">
              <a16:creationId xmlns:a16="http://schemas.microsoft.com/office/drawing/2014/main" id="{053AB2D8-838E-48AF-832D-8877CCB1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2" name="Picture 20">
          <a:extLst>
            <a:ext uri="{FF2B5EF4-FFF2-40B4-BE49-F238E27FC236}">
              <a16:creationId xmlns:a16="http://schemas.microsoft.com/office/drawing/2014/main" id="{2DF8C0DD-1B4B-474F-A75F-57911D2C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3" name="Picture 20">
          <a:extLst>
            <a:ext uri="{FF2B5EF4-FFF2-40B4-BE49-F238E27FC236}">
              <a16:creationId xmlns:a16="http://schemas.microsoft.com/office/drawing/2014/main" id="{F9D867DC-A1CC-44AC-A00D-F7724F92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4" name="Picture 20">
          <a:extLst>
            <a:ext uri="{FF2B5EF4-FFF2-40B4-BE49-F238E27FC236}">
              <a16:creationId xmlns:a16="http://schemas.microsoft.com/office/drawing/2014/main" id="{2A75BA81-7987-4E9E-BD95-C9E68B95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5" name="Picture 20">
          <a:extLst>
            <a:ext uri="{FF2B5EF4-FFF2-40B4-BE49-F238E27FC236}">
              <a16:creationId xmlns:a16="http://schemas.microsoft.com/office/drawing/2014/main" id="{E4B14FD6-0A6B-4EB2-B651-5FC524F3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6" name="Picture 20">
          <a:extLst>
            <a:ext uri="{FF2B5EF4-FFF2-40B4-BE49-F238E27FC236}">
              <a16:creationId xmlns:a16="http://schemas.microsoft.com/office/drawing/2014/main" id="{CC41001A-7776-4DC3-8FBF-12460947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7" name="Picture 20">
          <a:extLst>
            <a:ext uri="{FF2B5EF4-FFF2-40B4-BE49-F238E27FC236}">
              <a16:creationId xmlns:a16="http://schemas.microsoft.com/office/drawing/2014/main" id="{C7332D16-668C-4390-A7E1-963401BF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8" name="Picture 20">
          <a:extLst>
            <a:ext uri="{FF2B5EF4-FFF2-40B4-BE49-F238E27FC236}">
              <a16:creationId xmlns:a16="http://schemas.microsoft.com/office/drawing/2014/main" id="{5FCA3F6B-68E7-44AF-B459-49992EE1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49" name="Picture 20">
          <a:extLst>
            <a:ext uri="{FF2B5EF4-FFF2-40B4-BE49-F238E27FC236}">
              <a16:creationId xmlns:a16="http://schemas.microsoft.com/office/drawing/2014/main" id="{9C593ABF-289E-4655-B2D8-62AC36F7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50" name="Picture 20">
          <a:extLst>
            <a:ext uri="{FF2B5EF4-FFF2-40B4-BE49-F238E27FC236}">
              <a16:creationId xmlns:a16="http://schemas.microsoft.com/office/drawing/2014/main" id="{CE64F7A7-301A-42D3-82B7-0ECD2968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1" name="Picture 20">
          <a:extLst>
            <a:ext uri="{FF2B5EF4-FFF2-40B4-BE49-F238E27FC236}">
              <a16:creationId xmlns:a16="http://schemas.microsoft.com/office/drawing/2014/main" id="{79D7171C-3696-453D-9738-DAF8002B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2" name="Picture 20">
          <a:extLst>
            <a:ext uri="{FF2B5EF4-FFF2-40B4-BE49-F238E27FC236}">
              <a16:creationId xmlns:a16="http://schemas.microsoft.com/office/drawing/2014/main" id="{2D90E876-5DB5-4F61-8383-FA911326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3" name="Picture 20">
          <a:extLst>
            <a:ext uri="{FF2B5EF4-FFF2-40B4-BE49-F238E27FC236}">
              <a16:creationId xmlns:a16="http://schemas.microsoft.com/office/drawing/2014/main" id="{60C25F23-37D9-45B1-B165-EE7880A3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4" name="Picture 20">
          <a:extLst>
            <a:ext uri="{FF2B5EF4-FFF2-40B4-BE49-F238E27FC236}">
              <a16:creationId xmlns:a16="http://schemas.microsoft.com/office/drawing/2014/main" id="{8E729428-7F5C-41DE-87F9-06061270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5" name="Picture 20">
          <a:extLst>
            <a:ext uri="{FF2B5EF4-FFF2-40B4-BE49-F238E27FC236}">
              <a16:creationId xmlns:a16="http://schemas.microsoft.com/office/drawing/2014/main" id="{1E86DE8A-6D14-4C42-85E6-ACC7D9A9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6" name="Picture 20">
          <a:extLst>
            <a:ext uri="{FF2B5EF4-FFF2-40B4-BE49-F238E27FC236}">
              <a16:creationId xmlns:a16="http://schemas.microsoft.com/office/drawing/2014/main" id="{FD581D1B-FA4D-4244-921D-47E6E445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7" name="Picture 20">
          <a:extLst>
            <a:ext uri="{FF2B5EF4-FFF2-40B4-BE49-F238E27FC236}">
              <a16:creationId xmlns:a16="http://schemas.microsoft.com/office/drawing/2014/main" id="{52B73E6B-48E2-4099-8B98-B39FA0BA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8" name="Picture 20">
          <a:extLst>
            <a:ext uri="{FF2B5EF4-FFF2-40B4-BE49-F238E27FC236}">
              <a16:creationId xmlns:a16="http://schemas.microsoft.com/office/drawing/2014/main" id="{74762083-23E1-4FA6-B930-74FF34BF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59" name="Picture 20">
          <a:extLst>
            <a:ext uri="{FF2B5EF4-FFF2-40B4-BE49-F238E27FC236}">
              <a16:creationId xmlns:a16="http://schemas.microsoft.com/office/drawing/2014/main" id="{DA5E3A31-49F1-42EC-A6E4-4425A205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0" name="Picture 20">
          <a:extLst>
            <a:ext uri="{FF2B5EF4-FFF2-40B4-BE49-F238E27FC236}">
              <a16:creationId xmlns:a16="http://schemas.microsoft.com/office/drawing/2014/main" id="{58F2B106-20D4-446D-A622-C2A7C344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1" name="Picture 20">
          <a:extLst>
            <a:ext uri="{FF2B5EF4-FFF2-40B4-BE49-F238E27FC236}">
              <a16:creationId xmlns:a16="http://schemas.microsoft.com/office/drawing/2014/main" id="{A196AB4C-E64A-4BDC-A0C5-73749622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2" name="Picture 20">
          <a:extLst>
            <a:ext uri="{FF2B5EF4-FFF2-40B4-BE49-F238E27FC236}">
              <a16:creationId xmlns:a16="http://schemas.microsoft.com/office/drawing/2014/main" id="{C0C58E62-B5D4-4291-8439-41A8DA87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3" name="Picture 20">
          <a:extLst>
            <a:ext uri="{FF2B5EF4-FFF2-40B4-BE49-F238E27FC236}">
              <a16:creationId xmlns:a16="http://schemas.microsoft.com/office/drawing/2014/main" id="{F629DDDB-C220-4B09-85C4-2ECD0FDB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4" name="Picture 20">
          <a:extLst>
            <a:ext uri="{FF2B5EF4-FFF2-40B4-BE49-F238E27FC236}">
              <a16:creationId xmlns:a16="http://schemas.microsoft.com/office/drawing/2014/main" id="{523C6DE8-D6CC-4805-922B-92CEAD7D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5" name="Picture 20">
          <a:extLst>
            <a:ext uri="{FF2B5EF4-FFF2-40B4-BE49-F238E27FC236}">
              <a16:creationId xmlns:a16="http://schemas.microsoft.com/office/drawing/2014/main" id="{D7E2CF67-E21A-4E13-8834-BA646903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6" name="Picture 20">
          <a:extLst>
            <a:ext uri="{FF2B5EF4-FFF2-40B4-BE49-F238E27FC236}">
              <a16:creationId xmlns:a16="http://schemas.microsoft.com/office/drawing/2014/main" id="{411AC855-B1A1-4EA6-8465-431DFFAD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7" name="Picture 20">
          <a:extLst>
            <a:ext uri="{FF2B5EF4-FFF2-40B4-BE49-F238E27FC236}">
              <a16:creationId xmlns:a16="http://schemas.microsoft.com/office/drawing/2014/main" id="{435A245A-3804-4EF5-9785-4E223748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8" name="Picture 20">
          <a:extLst>
            <a:ext uri="{FF2B5EF4-FFF2-40B4-BE49-F238E27FC236}">
              <a16:creationId xmlns:a16="http://schemas.microsoft.com/office/drawing/2014/main" id="{ACAC21C4-947F-4BB2-9F7D-05A09723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69" name="Picture 20">
          <a:extLst>
            <a:ext uri="{FF2B5EF4-FFF2-40B4-BE49-F238E27FC236}">
              <a16:creationId xmlns:a16="http://schemas.microsoft.com/office/drawing/2014/main" id="{0DEB338D-1C05-4B1D-A1F6-1E38378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70" name="Picture 20">
          <a:extLst>
            <a:ext uri="{FF2B5EF4-FFF2-40B4-BE49-F238E27FC236}">
              <a16:creationId xmlns:a16="http://schemas.microsoft.com/office/drawing/2014/main" id="{8E406DB7-616C-4B51-A222-8C519F64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71" name="Picture 20">
          <a:extLst>
            <a:ext uri="{FF2B5EF4-FFF2-40B4-BE49-F238E27FC236}">
              <a16:creationId xmlns:a16="http://schemas.microsoft.com/office/drawing/2014/main" id="{93740263-E5E0-4DFB-91D5-DEF8D432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72" name="Picture 20">
          <a:extLst>
            <a:ext uri="{FF2B5EF4-FFF2-40B4-BE49-F238E27FC236}">
              <a16:creationId xmlns:a16="http://schemas.microsoft.com/office/drawing/2014/main" id="{4FEFD57E-2B98-4F7B-A414-6908E9833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73" name="Picture 20">
          <a:extLst>
            <a:ext uri="{FF2B5EF4-FFF2-40B4-BE49-F238E27FC236}">
              <a16:creationId xmlns:a16="http://schemas.microsoft.com/office/drawing/2014/main" id="{CB29B06C-9BDF-44E9-81BC-FBB99F92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79375"/>
    <xdr:pic>
      <xdr:nvPicPr>
        <xdr:cNvPr id="3474" name="Picture 20">
          <a:extLst>
            <a:ext uri="{FF2B5EF4-FFF2-40B4-BE49-F238E27FC236}">
              <a16:creationId xmlns:a16="http://schemas.microsoft.com/office/drawing/2014/main" id="{3E6F0470-5E62-4D8F-9E36-99C21413D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75" name="Picture 20">
          <a:extLst>
            <a:ext uri="{FF2B5EF4-FFF2-40B4-BE49-F238E27FC236}">
              <a16:creationId xmlns:a16="http://schemas.microsoft.com/office/drawing/2014/main" id="{4A96E0CD-D4B0-4D05-A978-FFE07E01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76" name="Picture 20">
          <a:extLst>
            <a:ext uri="{FF2B5EF4-FFF2-40B4-BE49-F238E27FC236}">
              <a16:creationId xmlns:a16="http://schemas.microsoft.com/office/drawing/2014/main" id="{EED663FC-62C3-4F93-A2FD-AE595352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276</xdr:row>
      <xdr:rowOff>0</xdr:rowOff>
    </xdr:from>
    <xdr:ext cx="9525" cy="82873"/>
    <xdr:pic>
      <xdr:nvPicPr>
        <xdr:cNvPr id="3477" name="Picture 20">
          <a:extLst>
            <a:ext uri="{FF2B5EF4-FFF2-40B4-BE49-F238E27FC236}">
              <a16:creationId xmlns:a16="http://schemas.microsoft.com/office/drawing/2014/main" id="{B987EC8A-CE7E-472C-8A83-BFCA0076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78" name="Picture 20">
          <a:extLst>
            <a:ext uri="{FF2B5EF4-FFF2-40B4-BE49-F238E27FC236}">
              <a16:creationId xmlns:a16="http://schemas.microsoft.com/office/drawing/2014/main" id="{9BC8B1EA-1199-4B23-9E16-7C533E8F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79" name="Picture 20">
          <a:extLst>
            <a:ext uri="{FF2B5EF4-FFF2-40B4-BE49-F238E27FC236}">
              <a16:creationId xmlns:a16="http://schemas.microsoft.com/office/drawing/2014/main" id="{7A736825-7965-4757-841C-79E80CE5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0" name="Picture 20">
          <a:extLst>
            <a:ext uri="{FF2B5EF4-FFF2-40B4-BE49-F238E27FC236}">
              <a16:creationId xmlns:a16="http://schemas.microsoft.com/office/drawing/2014/main" id="{90FB4C29-D97A-4EA1-A03D-753D86A9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1" name="Picture 20">
          <a:extLst>
            <a:ext uri="{FF2B5EF4-FFF2-40B4-BE49-F238E27FC236}">
              <a16:creationId xmlns:a16="http://schemas.microsoft.com/office/drawing/2014/main" id="{8BF14E9D-A41C-4629-A22A-2E6D4472D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2" name="Picture 20">
          <a:extLst>
            <a:ext uri="{FF2B5EF4-FFF2-40B4-BE49-F238E27FC236}">
              <a16:creationId xmlns:a16="http://schemas.microsoft.com/office/drawing/2014/main" id="{183183CB-7761-463A-A28E-3DCA97AC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3" name="Picture 20">
          <a:extLst>
            <a:ext uri="{FF2B5EF4-FFF2-40B4-BE49-F238E27FC236}">
              <a16:creationId xmlns:a16="http://schemas.microsoft.com/office/drawing/2014/main" id="{7A316DCA-5992-41F2-9E3B-7F2D9D98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4" name="Picture 20">
          <a:extLst>
            <a:ext uri="{FF2B5EF4-FFF2-40B4-BE49-F238E27FC236}">
              <a16:creationId xmlns:a16="http://schemas.microsoft.com/office/drawing/2014/main" id="{7B3CD0CB-0501-40DC-9A4B-A90786D4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5" name="Picture 20">
          <a:extLst>
            <a:ext uri="{FF2B5EF4-FFF2-40B4-BE49-F238E27FC236}">
              <a16:creationId xmlns:a16="http://schemas.microsoft.com/office/drawing/2014/main" id="{7E08481D-703B-4C4D-9ED9-4F9E53A6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6" name="Picture 20">
          <a:extLst>
            <a:ext uri="{FF2B5EF4-FFF2-40B4-BE49-F238E27FC236}">
              <a16:creationId xmlns:a16="http://schemas.microsoft.com/office/drawing/2014/main" id="{7BC872A5-639C-43A9-89E2-B3FE2EB4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7" name="Picture 20">
          <a:extLst>
            <a:ext uri="{FF2B5EF4-FFF2-40B4-BE49-F238E27FC236}">
              <a16:creationId xmlns:a16="http://schemas.microsoft.com/office/drawing/2014/main" id="{FBE134FF-13BC-4532-A6BE-262A4F07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8" name="Picture 20">
          <a:extLst>
            <a:ext uri="{FF2B5EF4-FFF2-40B4-BE49-F238E27FC236}">
              <a16:creationId xmlns:a16="http://schemas.microsoft.com/office/drawing/2014/main" id="{32B352F1-6E41-46E9-AB82-A0B1EC6E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89" name="Picture 20">
          <a:extLst>
            <a:ext uri="{FF2B5EF4-FFF2-40B4-BE49-F238E27FC236}">
              <a16:creationId xmlns:a16="http://schemas.microsoft.com/office/drawing/2014/main" id="{4F790CDA-CC24-4066-80F9-9D5A9978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0" name="Picture 20">
          <a:extLst>
            <a:ext uri="{FF2B5EF4-FFF2-40B4-BE49-F238E27FC236}">
              <a16:creationId xmlns:a16="http://schemas.microsoft.com/office/drawing/2014/main" id="{12935D7C-08B7-4A39-A941-122B298F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1" name="Picture 20">
          <a:extLst>
            <a:ext uri="{FF2B5EF4-FFF2-40B4-BE49-F238E27FC236}">
              <a16:creationId xmlns:a16="http://schemas.microsoft.com/office/drawing/2014/main" id="{5E554C38-1FA6-4557-82BF-18E1C80F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2" name="Picture 20">
          <a:extLst>
            <a:ext uri="{FF2B5EF4-FFF2-40B4-BE49-F238E27FC236}">
              <a16:creationId xmlns:a16="http://schemas.microsoft.com/office/drawing/2014/main" id="{E9B02DFD-3255-4A53-90C2-EA0C6F5C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3" name="Picture 20">
          <a:extLst>
            <a:ext uri="{FF2B5EF4-FFF2-40B4-BE49-F238E27FC236}">
              <a16:creationId xmlns:a16="http://schemas.microsoft.com/office/drawing/2014/main" id="{BB7855E3-DE6D-45C9-9B09-29CF1700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4" name="Picture 20">
          <a:extLst>
            <a:ext uri="{FF2B5EF4-FFF2-40B4-BE49-F238E27FC236}">
              <a16:creationId xmlns:a16="http://schemas.microsoft.com/office/drawing/2014/main" id="{9DC6977B-5777-4AB0-B0DA-869A8AC2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5" name="Picture 20">
          <a:extLst>
            <a:ext uri="{FF2B5EF4-FFF2-40B4-BE49-F238E27FC236}">
              <a16:creationId xmlns:a16="http://schemas.microsoft.com/office/drawing/2014/main" id="{06F33B78-B475-4DF1-AED2-7A9CACCB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496" name="Picture 20">
          <a:extLst>
            <a:ext uri="{FF2B5EF4-FFF2-40B4-BE49-F238E27FC236}">
              <a16:creationId xmlns:a16="http://schemas.microsoft.com/office/drawing/2014/main" id="{C8EE3161-758F-4CDD-BB21-8B357A9D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97" name="Picture 20">
          <a:extLst>
            <a:ext uri="{FF2B5EF4-FFF2-40B4-BE49-F238E27FC236}">
              <a16:creationId xmlns:a16="http://schemas.microsoft.com/office/drawing/2014/main" id="{88ECC9B9-2C5D-412A-84B3-C88A7531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98" name="Picture 20">
          <a:extLst>
            <a:ext uri="{FF2B5EF4-FFF2-40B4-BE49-F238E27FC236}">
              <a16:creationId xmlns:a16="http://schemas.microsoft.com/office/drawing/2014/main" id="{3FF7BCF5-3989-42FB-B697-BCB730E2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499" name="Picture 20">
          <a:extLst>
            <a:ext uri="{FF2B5EF4-FFF2-40B4-BE49-F238E27FC236}">
              <a16:creationId xmlns:a16="http://schemas.microsoft.com/office/drawing/2014/main" id="{A6456DDC-0040-4715-88E2-6F36A54E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0" name="Picture 20">
          <a:extLst>
            <a:ext uri="{FF2B5EF4-FFF2-40B4-BE49-F238E27FC236}">
              <a16:creationId xmlns:a16="http://schemas.microsoft.com/office/drawing/2014/main" id="{32CBF794-B703-4C1A-A0F7-16AA755D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1" name="Picture 20">
          <a:extLst>
            <a:ext uri="{FF2B5EF4-FFF2-40B4-BE49-F238E27FC236}">
              <a16:creationId xmlns:a16="http://schemas.microsoft.com/office/drawing/2014/main" id="{3DBB7F74-5A1E-47F7-B732-2D216ABC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2" name="Picture 20">
          <a:extLst>
            <a:ext uri="{FF2B5EF4-FFF2-40B4-BE49-F238E27FC236}">
              <a16:creationId xmlns:a16="http://schemas.microsoft.com/office/drawing/2014/main" id="{02AD1DC2-0F40-45EA-A24D-22566077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3" name="Picture 20">
          <a:extLst>
            <a:ext uri="{FF2B5EF4-FFF2-40B4-BE49-F238E27FC236}">
              <a16:creationId xmlns:a16="http://schemas.microsoft.com/office/drawing/2014/main" id="{6E0096E3-396E-4F60-BECB-D1C2F830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4" name="Picture 20">
          <a:extLst>
            <a:ext uri="{FF2B5EF4-FFF2-40B4-BE49-F238E27FC236}">
              <a16:creationId xmlns:a16="http://schemas.microsoft.com/office/drawing/2014/main" id="{37B96C8B-BEB6-4199-B393-9F1D2582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5" name="Picture 20">
          <a:extLst>
            <a:ext uri="{FF2B5EF4-FFF2-40B4-BE49-F238E27FC236}">
              <a16:creationId xmlns:a16="http://schemas.microsoft.com/office/drawing/2014/main" id="{AC067F25-628C-4834-A077-470ACDFD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6" name="Picture 20">
          <a:extLst>
            <a:ext uri="{FF2B5EF4-FFF2-40B4-BE49-F238E27FC236}">
              <a16:creationId xmlns:a16="http://schemas.microsoft.com/office/drawing/2014/main" id="{74CCF60D-D18D-4B84-9101-9F573EF5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7" name="Picture 20">
          <a:extLst>
            <a:ext uri="{FF2B5EF4-FFF2-40B4-BE49-F238E27FC236}">
              <a16:creationId xmlns:a16="http://schemas.microsoft.com/office/drawing/2014/main" id="{5D8215D2-517E-4D62-A155-3DD7E1D8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8" name="Picture 20">
          <a:extLst>
            <a:ext uri="{FF2B5EF4-FFF2-40B4-BE49-F238E27FC236}">
              <a16:creationId xmlns:a16="http://schemas.microsoft.com/office/drawing/2014/main" id="{35B77316-C520-4340-B96E-58291CDE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09" name="Picture 20">
          <a:extLst>
            <a:ext uri="{FF2B5EF4-FFF2-40B4-BE49-F238E27FC236}">
              <a16:creationId xmlns:a16="http://schemas.microsoft.com/office/drawing/2014/main" id="{1C6CD549-9F4F-4BAA-9512-C1FF24BA6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0" name="Picture 20">
          <a:extLst>
            <a:ext uri="{FF2B5EF4-FFF2-40B4-BE49-F238E27FC236}">
              <a16:creationId xmlns:a16="http://schemas.microsoft.com/office/drawing/2014/main" id="{E64D4CEE-CE3F-47AC-99CC-C9CA7EA5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1" name="Picture 20">
          <a:extLst>
            <a:ext uri="{FF2B5EF4-FFF2-40B4-BE49-F238E27FC236}">
              <a16:creationId xmlns:a16="http://schemas.microsoft.com/office/drawing/2014/main" id="{A75D170A-2896-458E-A11D-B7136F2A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2" name="Picture 20">
          <a:extLst>
            <a:ext uri="{FF2B5EF4-FFF2-40B4-BE49-F238E27FC236}">
              <a16:creationId xmlns:a16="http://schemas.microsoft.com/office/drawing/2014/main" id="{381B176E-C8D1-49CF-97DA-D7DA1B65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3" name="Picture 20">
          <a:extLst>
            <a:ext uri="{FF2B5EF4-FFF2-40B4-BE49-F238E27FC236}">
              <a16:creationId xmlns:a16="http://schemas.microsoft.com/office/drawing/2014/main" id="{40037F34-B3AA-4F18-AEA4-BEFB6E11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4" name="Picture 20">
          <a:extLst>
            <a:ext uri="{FF2B5EF4-FFF2-40B4-BE49-F238E27FC236}">
              <a16:creationId xmlns:a16="http://schemas.microsoft.com/office/drawing/2014/main" id="{A6C0E7A2-83D5-410B-A5D6-88E584FC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5" name="Picture 20">
          <a:extLst>
            <a:ext uri="{FF2B5EF4-FFF2-40B4-BE49-F238E27FC236}">
              <a16:creationId xmlns:a16="http://schemas.microsoft.com/office/drawing/2014/main" id="{C894A942-79D1-402B-80C5-AECD541C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6" name="Picture 20">
          <a:extLst>
            <a:ext uri="{FF2B5EF4-FFF2-40B4-BE49-F238E27FC236}">
              <a16:creationId xmlns:a16="http://schemas.microsoft.com/office/drawing/2014/main" id="{AA668121-626D-4DFD-AD61-2791DF1C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7" name="Picture 20">
          <a:extLst>
            <a:ext uri="{FF2B5EF4-FFF2-40B4-BE49-F238E27FC236}">
              <a16:creationId xmlns:a16="http://schemas.microsoft.com/office/drawing/2014/main" id="{3D276734-79C6-4A28-9A62-FDA4F768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8" name="Picture 20">
          <a:extLst>
            <a:ext uri="{FF2B5EF4-FFF2-40B4-BE49-F238E27FC236}">
              <a16:creationId xmlns:a16="http://schemas.microsoft.com/office/drawing/2014/main" id="{C4EFC158-3393-418C-820B-42C7172C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19" name="Picture 20">
          <a:extLst>
            <a:ext uri="{FF2B5EF4-FFF2-40B4-BE49-F238E27FC236}">
              <a16:creationId xmlns:a16="http://schemas.microsoft.com/office/drawing/2014/main" id="{CC330BDB-8F58-4305-A189-26D51CC5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20" name="Picture 20">
          <a:extLst>
            <a:ext uri="{FF2B5EF4-FFF2-40B4-BE49-F238E27FC236}">
              <a16:creationId xmlns:a16="http://schemas.microsoft.com/office/drawing/2014/main" id="{402D08A2-25F6-4C30-A747-9282D628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1" name="Picture 20">
          <a:extLst>
            <a:ext uri="{FF2B5EF4-FFF2-40B4-BE49-F238E27FC236}">
              <a16:creationId xmlns:a16="http://schemas.microsoft.com/office/drawing/2014/main" id="{B1D7582C-2AFD-408A-B622-D27D027C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2" name="Picture 20">
          <a:extLst>
            <a:ext uri="{FF2B5EF4-FFF2-40B4-BE49-F238E27FC236}">
              <a16:creationId xmlns:a16="http://schemas.microsoft.com/office/drawing/2014/main" id="{FB13738A-139A-417A-A5D9-8C8E92F8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3" name="Picture 20">
          <a:extLst>
            <a:ext uri="{FF2B5EF4-FFF2-40B4-BE49-F238E27FC236}">
              <a16:creationId xmlns:a16="http://schemas.microsoft.com/office/drawing/2014/main" id="{E601A8E6-B680-48EC-BCAE-D4055382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4" name="Picture 20">
          <a:extLst>
            <a:ext uri="{FF2B5EF4-FFF2-40B4-BE49-F238E27FC236}">
              <a16:creationId xmlns:a16="http://schemas.microsoft.com/office/drawing/2014/main" id="{60EDDB88-0DAB-4892-9B22-9BAA29FC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5" name="Picture 20">
          <a:extLst>
            <a:ext uri="{FF2B5EF4-FFF2-40B4-BE49-F238E27FC236}">
              <a16:creationId xmlns:a16="http://schemas.microsoft.com/office/drawing/2014/main" id="{B2F5D5A5-8E14-4DC5-A38D-FD36BBAD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6" name="Picture 20">
          <a:extLst>
            <a:ext uri="{FF2B5EF4-FFF2-40B4-BE49-F238E27FC236}">
              <a16:creationId xmlns:a16="http://schemas.microsoft.com/office/drawing/2014/main" id="{2BC9926D-870D-47EE-A924-2F9194A7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7" name="Picture 20">
          <a:extLst>
            <a:ext uri="{FF2B5EF4-FFF2-40B4-BE49-F238E27FC236}">
              <a16:creationId xmlns:a16="http://schemas.microsoft.com/office/drawing/2014/main" id="{DAD2CA65-AF45-4384-8027-46C8F637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8" name="Picture 20">
          <a:extLst>
            <a:ext uri="{FF2B5EF4-FFF2-40B4-BE49-F238E27FC236}">
              <a16:creationId xmlns:a16="http://schemas.microsoft.com/office/drawing/2014/main" id="{C36ABC66-C360-48EE-B33C-03880DAC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29" name="Picture 20">
          <a:extLst>
            <a:ext uri="{FF2B5EF4-FFF2-40B4-BE49-F238E27FC236}">
              <a16:creationId xmlns:a16="http://schemas.microsoft.com/office/drawing/2014/main" id="{E0F3ACAF-24B6-4B2E-8A0A-F00F88E7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0" name="Picture 20">
          <a:extLst>
            <a:ext uri="{FF2B5EF4-FFF2-40B4-BE49-F238E27FC236}">
              <a16:creationId xmlns:a16="http://schemas.microsoft.com/office/drawing/2014/main" id="{86C95B58-2CBF-462F-96EF-6EC3838F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1" name="Picture 20">
          <a:extLst>
            <a:ext uri="{FF2B5EF4-FFF2-40B4-BE49-F238E27FC236}">
              <a16:creationId xmlns:a16="http://schemas.microsoft.com/office/drawing/2014/main" id="{B83BD760-0B6F-4745-A284-705BF39B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2" name="Picture 20">
          <a:extLst>
            <a:ext uri="{FF2B5EF4-FFF2-40B4-BE49-F238E27FC236}">
              <a16:creationId xmlns:a16="http://schemas.microsoft.com/office/drawing/2014/main" id="{E8962AC7-DFBA-48B7-9D71-076CA5B6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3" name="Picture 20">
          <a:extLst>
            <a:ext uri="{FF2B5EF4-FFF2-40B4-BE49-F238E27FC236}">
              <a16:creationId xmlns:a16="http://schemas.microsoft.com/office/drawing/2014/main" id="{C599F1D0-6B22-45B0-923A-4A32026A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4" name="Picture 20">
          <a:extLst>
            <a:ext uri="{FF2B5EF4-FFF2-40B4-BE49-F238E27FC236}">
              <a16:creationId xmlns:a16="http://schemas.microsoft.com/office/drawing/2014/main" id="{6EA54B40-2CE9-46DF-9987-AF6D2A7F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5" name="Picture 20">
          <a:extLst>
            <a:ext uri="{FF2B5EF4-FFF2-40B4-BE49-F238E27FC236}">
              <a16:creationId xmlns:a16="http://schemas.microsoft.com/office/drawing/2014/main" id="{A06A82AB-80FD-4BF5-A39D-244653EF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6" name="Picture 20">
          <a:extLst>
            <a:ext uri="{FF2B5EF4-FFF2-40B4-BE49-F238E27FC236}">
              <a16:creationId xmlns:a16="http://schemas.microsoft.com/office/drawing/2014/main" id="{680B67EB-FF6B-4FBC-9A30-DA91C39E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7" name="Picture 20">
          <a:extLst>
            <a:ext uri="{FF2B5EF4-FFF2-40B4-BE49-F238E27FC236}">
              <a16:creationId xmlns:a16="http://schemas.microsoft.com/office/drawing/2014/main" id="{DD990087-1971-48AD-A5E8-21FF7A48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8" name="Picture 20">
          <a:extLst>
            <a:ext uri="{FF2B5EF4-FFF2-40B4-BE49-F238E27FC236}">
              <a16:creationId xmlns:a16="http://schemas.microsoft.com/office/drawing/2014/main" id="{AC80BC61-85C8-472F-8064-E239A757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39" name="Picture 20">
          <a:extLst>
            <a:ext uri="{FF2B5EF4-FFF2-40B4-BE49-F238E27FC236}">
              <a16:creationId xmlns:a16="http://schemas.microsoft.com/office/drawing/2014/main" id="{ACC0D092-2CF3-44BE-BECE-221ABD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40" name="Picture 20">
          <a:extLst>
            <a:ext uri="{FF2B5EF4-FFF2-40B4-BE49-F238E27FC236}">
              <a16:creationId xmlns:a16="http://schemas.microsoft.com/office/drawing/2014/main" id="{BCF11C87-1706-40F3-9692-B400D56B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41" name="Picture 20">
          <a:extLst>
            <a:ext uri="{FF2B5EF4-FFF2-40B4-BE49-F238E27FC236}">
              <a16:creationId xmlns:a16="http://schemas.microsoft.com/office/drawing/2014/main" id="{21693063-F74F-4943-9D9B-5403A686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42" name="Picture 20">
          <a:extLst>
            <a:ext uri="{FF2B5EF4-FFF2-40B4-BE49-F238E27FC236}">
              <a16:creationId xmlns:a16="http://schemas.microsoft.com/office/drawing/2014/main" id="{72B06EE4-22CC-4B63-BBE0-756B6E8A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3" name="Picture 20">
          <a:extLst>
            <a:ext uri="{FF2B5EF4-FFF2-40B4-BE49-F238E27FC236}">
              <a16:creationId xmlns:a16="http://schemas.microsoft.com/office/drawing/2014/main" id="{199D1BFD-D2EA-4B57-9FD6-70A609AF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4" name="Picture 20">
          <a:extLst>
            <a:ext uri="{FF2B5EF4-FFF2-40B4-BE49-F238E27FC236}">
              <a16:creationId xmlns:a16="http://schemas.microsoft.com/office/drawing/2014/main" id="{57DD0B44-3D5F-4A2A-BC17-F25D7A17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5" name="Picture 20">
          <a:extLst>
            <a:ext uri="{FF2B5EF4-FFF2-40B4-BE49-F238E27FC236}">
              <a16:creationId xmlns:a16="http://schemas.microsoft.com/office/drawing/2014/main" id="{673CE1F4-66A6-4C8F-823E-856634EB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6" name="Picture 20">
          <a:extLst>
            <a:ext uri="{FF2B5EF4-FFF2-40B4-BE49-F238E27FC236}">
              <a16:creationId xmlns:a16="http://schemas.microsoft.com/office/drawing/2014/main" id="{39224E90-FA9E-461C-BA32-3B6FCC50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7" name="Picture 20">
          <a:extLst>
            <a:ext uri="{FF2B5EF4-FFF2-40B4-BE49-F238E27FC236}">
              <a16:creationId xmlns:a16="http://schemas.microsoft.com/office/drawing/2014/main" id="{8F1E1AE7-787E-402C-A8F6-FE6D5761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8" name="Picture 20">
          <a:extLst>
            <a:ext uri="{FF2B5EF4-FFF2-40B4-BE49-F238E27FC236}">
              <a16:creationId xmlns:a16="http://schemas.microsoft.com/office/drawing/2014/main" id="{6A022788-23F6-4FAA-8B26-F6568D86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49" name="Picture 20">
          <a:extLst>
            <a:ext uri="{FF2B5EF4-FFF2-40B4-BE49-F238E27FC236}">
              <a16:creationId xmlns:a16="http://schemas.microsoft.com/office/drawing/2014/main" id="{3924D3E4-98DA-4E9D-87DB-5A8116D2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0" name="Picture 20">
          <a:extLst>
            <a:ext uri="{FF2B5EF4-FFF2-40B4-BE49-F238E27FC236}">
              <a16:creationId xmlns:a16="http://schemas.microsoft.com/office/drawing/2014/main" id="{A2F8E24E-90E2-4714-AF48-4300E9C8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1" name="Picture 20">
          <a:extLst>
            <a:ext uri="{FF2B5EF4-FFF2-40B4-BE49-F238E27FC236}">
              <a16:creationId xmlns:a16="http://schemas.microsoft.com/office/drawing/2014/main" id="{9F71AD5F-820D-4F0B-AEDD-27988CD6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2" name="Picture 20">
          <a:extLst>
            <a:ext uri="{FF2B5EF4-FFF2-40B4-BE49-F238E27FC236}">
              <a16:creationId xmlns:a16="http://schemas.microsoft.com/office/drawing/2014/main" id="{0686C393-BF78-426C-A50A-95466F95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3" name="Picture 20">
          <a:extLst>
            <a:ext uri="{FF2B5EF4-FFF2-40B4-BE49-F238E27FC236}">
              <a16:creationId xmlns:a16="http://schemas.microsoft.com/office/drawing/2014/main" id="{67732CC2-7C23-4F44-B1C0-A1B124FA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4" name="Picture 20">
          <a:extLst>
            <a:ext uri="{FF2B5EF4-FFF2-40B4-BE49-F238E27FC236}">
              <a16:creationId xmlns:a16="http://schemas.microsoft.com/office/drawing/2014/main" id="{0A7427E9-12F9-41AF-A632-DF343DD5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5" name="Picture 20">
          <a:extLst>
            <a:ext uri="{FF2B5EF4-FFF2-40B4-BE49-F238E27FC236}">
              <a16:creationId xmlns:a16="http://schemas.microsoft.com/office/drawing/2014/main" id="{BFF1ED16-C369-4E05-88D0-6BE33382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6" name="Picture 20">
          <a:extLst>
            <a:ext uri="{FF2B5EF4-FFF2-40B4-BE49-F238E27FC236}">
              <a16:creationId xmlns:a16="http://schemas.microsoft.com/office/drawing/2014/main" id="{FC1461DB-2121-4C21-A412-157D1971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7" name="Picture 20">
          <a:extLst>
            <a:ext uri="{FF2B5EF4-FFF2-40B4-BE49-F238E27FC236}">
              <a16:creationId xmlns:a16="http://schemas.microsoft.com/office/drawing/2014/main" id="{AD2ABBF9-0B2A-49DF-BA7A-D54C4C21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8" name="Picture 20">
          <a:extLst>
            <a:ext uri="{FF2B5EF4-FFF2-40B4-BE49-F238E27FC236}">
              <a16:creationId xmlns:a16="http://schemas.microsoft.com/office/drawing/2014/main" id="{1AD10620-FF71-4366-BE76-F0567DAF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59" name="Picture 20">
          <a:extLst>
            <a:ext uri="{FF2B5EF4-FFF2-40B4-BE49-F238E27FC236}">
              <a16:creationId xmlns:a16="http://schemas.microsoft.com/office/drawing/2014/main" id="{47A092A9-433B-4CCA-BC6A-C7189B0A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0" name="Picture 20">
          <a:extLst>
            <a:ext uri="{FF2B5EF4-FFF2-40B4-BE49-F238E27FC236}">
              <a16:creationId xmlns:a16="http://schemas.microsoft.com/office/drawing/2014/main" id="{A7FF1FC3-8B54-46AD-85DC-DAB6089A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1" name="Picture 20">
          <a:extLst>
            <a:ext uri="{FF2B5EF4-FFF2-40B4-BE49-F238E27FC236}">
              <a16:creationId xmlns:a16="http://schemas.microsoft.com/office/drawing/2014/main" id="{63A18403-0212-4101-AC12-8C54D1E4D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2" name="Picture 20">
          <a:extLst>
            <a:ext uri="{FF2B5EF4-FFF2-40B4-BE49-F238E27FC236}">
              <a16:creationId xmlns:a16="http://schemas.microsoft.com/office/drawing/2014/main" id="{9EB5D842-7037-4D64-AA17-5439B62E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3" name="Picture 20">
          <a:extLst>
            <a:ext uri="{FF2B5EF4-FFF2-40B4-BE49-F238E27FC236}">
              <a16:creationId xmlns:a16="http://schemas.microsoft.com/office/drawing/2014/main" id="{1B205ED6-D459-4AD3-A510-40A79F5D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4" name="Picture 20">
          <a:extLst>
            <a:ext uri="{FF2B5EF4-FFF2-40B4-BE49-F238E27FC236}">
              <a16:creationId xmlns:a16="http://schemas.microsoft.com/office/drawing/2014/main" id="{188959A8-DB86-4D62-9913-445A8EEC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5" name="Picture 20">
          <a:extLst>
            <a:ext uri="{FF2B5EF4-FFF2-40B4-BE49-F238E27FC236}">
              <a16:creationId xmlns:a16="http://schemas.microsoft.com/office/drawing/2014/main" id="{D05C4CF6-9479-4FF3-B744-C3B28BFA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566" name="Picture 20">
          <a:extLst>
            <a:ext uri="{FF2B5EF4-FFF2-40B4-BE49-F238E27FC236}">
              <a16:creationId xmlns:a16="http://schemas.microsoft.com/office/drawing/2014/main" id="{422EE72D-5846-4E81-912C-7CBDE40B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67" name="Picture 20">
          <a:extLst>
            <a:ext uri="{FF2B5EF4-FFF2-40B4-BE49-F238E27FC236}">
              <a16:creationId xmlns:a16="http://schemas.microsoft.com/office/drawing/2014/main" id="{D567DA4B-4D25-4FE8-B1AB-D4B9B4F9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68" name="Picture 20">
          <a:extLst>
            <a:ext uri="{FF2B5EF4-FFF2-40B4-BE49-F238E27FC236}">
              <a16:creationId xmlns:a16="http://schemas.microsoft.com/office/drawing/2014/main" id="{B191DE27-7E9C-4C94-A4F6-170E3F75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569" name="Picture 20">
          <a:extLst>
            <a:ext uri="{FF2B5EF4-FFF2-40B4-BE49-F238E27FC236}">
              <a16:creationId xmlns:a16="http://schemas.microsoft.com/office/drawing/2014/main" id="{A24B26A9-EA78-450A-881E-30FEABBE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0" name="Picture 20">
          <a:extLst>
            <a:ext uri="{FF2B5EF4-FFF2-40B4-BE49-F238E27FC236}">
              <a16:creationId xmlns:a16="http://schemas.microsoft.com/office/drawing/2014/main" id="{D5F290D8-7733-4354-B2AE-B12BDAAA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1" name="Picture 20">
          <a:extLst>
            <a:ext uri="{FF2B5EF4-FFF2-40B4-BE49-F238E27FC236}">
              <a16:creationId xmlns:a16="http://schemas.microsoft.com/office/drawing/2014/main" id="{4F7D70E2-CD04-4901-AB1C-D28A6F51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2" name="Picture 20">
          <a:extLst>
            <a:ext uri="{FF2B5EF4-FFF2-40B4-BE49-F238E27FC236}">
              <a16:creationId xmlns:a16="http://schemas.microsoft.com/office/drawing/2014/main" id="{F4761B88-7378-4CE1-966E-D8D43442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3" name="Picture 20">
          <a:extLst>
            <a:ext uri="{FF2B5EF4-FFF2-40B4-BE49-F238E27FC236}">
              <a16:creationId xmlns:a16="http://schemas.microsoft.com/office/drawing/2014/main" id="{9BF9DB65-5D6D-42E3-B409-9DCBC418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4" name="Picture 20">
          <a:extLst>
            <a:ext uri="{FF2B5EF4-FFF2-40B4-BE49-F238E27FC236}">
              <a16:creationId xmlns:a16="http://schemas.microsoft.com/office/drawing/2014/main" id="{AF870DA8-8CAC-4719-9A3E-BF007B09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5" name="Picture 20">
          <a:extLst>
            <a:ext uri="{FF2B5EF4-FFF2-40B4-BE49-F238E27FC236}">
              <a16:creationId xmlns:a16="http://schemas.microsoft.com/office/drawing/2014/main" id="{E2A29CF6-A6BA-49D1-BB89-29AC9D6D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6" name="Picture 20">
          <a:extLst>
            <a:ext uri="{FF2B5EF4-FFF2-40B4-BE49-F238E27FC236}">
              <a16:creationId xmlns:a16="http://schemas.microsoft.com/office/drawing/2014/main" id="{F9A11D40-B6B3-495C-A7A5-95083109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7" name="Picture 20">
          <a:extLst>
            <a:ext uri="{FF2B5EF4-FFF2-40B4-BE49-F238E27FC236}">
              <a16:creationId xmlns:a16="http://schemas.microsoft.com/office/drawing/2014/main" id="{01DE6D36-FB51-450A-9833-1FC18C20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8" name="Picture 20">
          <a:extLst>
            <a:ext uri="{FF2B5EF4-FFF2-40B4-BE49-F238E27FC236}">
              <a16:creationId xmlns:a16="http://schemas.microsoft.com/office/drawing/2014/main" id="{F170E150-0DF1-44CE-9440-CB254287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79" name="Picture 20">
          <a:extLst>
            <a:ext uri="{FF2B5EF4-FFF2-40B4-BE49-F238E27FC236}">
              <a16:creationId xmlns:a16="http://schemas.microsoft.com/office/drawing/2014/main" id="{60A3D88B-84F9-4123-924B-079BC925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0" name="Picture 20">
          <a:extLst>
            <a:ext uri="{FF2B5EF4-FFF2-40B4-BE49-F238E27FC236}">
              <a16:creationId xmlns:a16="http://schemas.microsoft.com/office/drawing/2014/main" id="{02B003DE-841B-44A2-8B2A-48756525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1" name="Picture 20">
          <a:extLst>
            <a:ext uri="{FF2B5EF4-FFF2-40B4-BE49-F238E27FC236}">
              <a16:creationId xmlns:a16="http://schemas.microsoft.com/office/drawing/2014/main" id="{59655C32-FC5F-4A55-93C9-0B247D67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2" name="Picture 20">
          <a:extLst>
            <a:ext uri="{FF2B5EF4-FFF2-40B4-BE49-F238E27FC236}">
              <a16:creationId xmlns:a16="http://schemas.microsoft.com/office/drawing/2014/main" id="{36BB917E-307A-440B-9C94-9ACB8600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3" name="Picture 20">
          <a:extLst>
            <a:ext uri="{FF2B5EF4-FFF2-40B4-BE49-F238E27FC236}">
              <a16:creationId xmlns:a16="http://schemas.microsoft.com/office/drawing/2014/main" id="{E9980408-FCFB-471B-8A59-CD3600CA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4" name="Picture 20">
          <a:extLst>
            <a:ext uri="{FF2B5EF4-FFF2-40B4-BE49-F238E27FC236}">
              <a16:creationId xmlns:a16="http://schemas.microsoft.com/office/drawing/2014/main" id="{76B2C28E-3A60-476B-BEFA-BB19D70D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5" name="Picture 20">
          <a:extLst>
            <a:ext uri="{FF2B5EF4-FFF2-40B4-BE49-F238E27FC236}">
              <a16:creationId xmlns:a16="http://schemas.microsoft.com/office/drawing/2014/main" id="{B281505C-B298-4CB9-9A7A-27BE32B0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6" name="Picture 20">
          <a:extLst>
            <a:ext uri="{FF2B5EF4-FFF2-40B4-BE49-F238E27FC236}">
              <a16:creationId xmlns:a16="http://schemas.microsoft.com/office/drawing/2014/main" id="{BDFFDC1D-87A7-44FB-AE54-5F11E74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7" name="Picture 20">
          <a:extLst>
            <a:ext uri="{FF2B5EF4-FFF2-40B4-BE49-F238E27FC236}">
              <a16:creationId xmlns:a16="http://schemas.microsoft.com/office/drawing/2014/main" id="{D4473D8F-81E9-44C7-812A-54C002C8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588" name="Picture 20">
          <a:extLst>
            <a:ext uri="{FF2B5EF4-FFF2-40B4-BE49-F238E27FC236}">
              <a16:creationId xmlns:a16="http://schemas.microsoft.com/office/drawing/2014/main" id="{0E8C23C5-9C0D-461D-90F8-CFF8DA9C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89" name="Picture 20">
          <a:extLst>
            <a:ext uri="{FF2B5EF4-FFF2-40B4-BE49-F238E27FC236}">
              <a16:creationId xmlns:a16="http://schemas.microsoft.com/office/drawing/2014/main" id="{4DA2304F-AAE1-4E78-AC5C-E89C9F05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0" name="Picture 20">
          <a:extLst>
            <a:ext uri="{FF2B5EF4-FFF2-40B4-BE49-F238E27FC236}">
              <a16:creationId xmlns:a16="http://schemas.microsoft.com/office/drawing/2014/main" id="{93161EFE-930E-489A-BDEB-99FF8A51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1" name="Picture 20">
          <a:extLst>
            <a:ext uri="{FF2B5EF4-FFF2-40B4-BE49-F238E27FC236}">
              <a16:creationId xmlns:a16="http://schemas.microsoft.com/office/drawing/2014/main" id="{1AF3B4C3-4DFD-41FE-A26D-857D4F01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2" name="Picture 20">
          <a:extLst>
            <a:ext uri="{FF2B5EF4-FFF2-40B4-BE49-F238E27FC236}">
              <a16:creationId xmlns:a16="http://schemas.microsoft.com/office/drawing/2014/main" id="{0FB90470-4436-4B29-9FF2-6C0FE5B3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3" name="Picture 20">
          <a:extLst>
            <a:ext uri="{FF2B5EF4-FFF2-40B4-BE49-F238E27FC236}">
              <a16:creationId xmlns:a16="http://schemas.microsoft.com/office/drawing/2014/main" id="{A3A195B8-7856-4BF3-80B4-5E8C706BE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4" name="Picture 20">
          <a:extLst>
            <a:ext uri="{FF2B5EF4-FFF2-40B4-BE49-F238E27FC236}">
              <a16:creationId xmlns:a16="http://schemas.microsoft.com/office/drawing/2014/main" id="{DC18997A-751D-48F8-A8DD-0A678F1D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5" name="Picture 20">
          <a:extLst>
            <a:ext uri="{FF2B5EF4-FFF2-40B4-BE49-F238E27FC236}">
              <a16:creationId xmlns:a16="http://schemas.microsoft.com/office/drawing/2014/main" id="{6F2F9C63-38AB-48B0-A50A-1C36D2A9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6" name="Picture 20">
          <a:extLst>
            <a:ext uri="{FF2B5EF4-FFF2-40B4-BE49-F238E27FC236}">
              <a16:creationId xmlns:a16="http://schemas.microsoft.com/office/drawing/2014/main" id="{B5D7F296-33C2-4061-8CBE-382727C6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7" name="Picture 20">
          <a:extLst>
            <a:ext uri="{FF2B5EF4-FFF2-40B4-BE49-F238E27FC236}">
              <a16:creationId xmlns:a16="http://schemas.microsoft.com/office/drawing/2014/main" id="{EA8E3433-DE75-4135-AD6F-FD6C2722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8" name="Picture 20">
          <a:extLst>
            <a:ext uri="{FF2B5EF4-FFF2-40B4-BE49-F238E27FC236}">
              <a16:creationId xmlns:a16="http://schemas.microsoft.com/office/drawing/2014/main" id="{29EE0CD7-12E4-411B-A5E0-5DC02B8F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599" name="Picture 20">
          <a:extLst>
            <a:ext uri="{FF2B5EF4-FFF2-40B4-BE49-F238E27FC236}">
              <a16:creationId xmlns:a16="http://schemas.microsoft.com/office/drawing/2014/main" id="{02096D21-77F7-45DD-B07A-D19DE577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0" name="Picture 20">
          <a:extLst>
            <a:ext uri="{FF2B5EF4-FFF2-40B4-BE49-F238E27FC236}">
              <a16:creationId xmlns:a16="http://schemas.microsoft.com/office/drawing/2014/main" id="{3E53A603-CAF1-4EDA-B529-282C8680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1" name="Picture 20">
          <a:extLst>
            <a:ext uri="{FF2B5EF4-FFF2-40B4-BE49-F238E27FC236}">
              <a16:creationId xmlns:a16="http://schemas.microsoft.com/office/drawing/2014/main" id="{06846832-FD38-4AC1-92E1-82CBC6A0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2" name="Picture 20">
          <a:extLst>
            <a:ext uri="{FF2B5EF4-FFF2-40B4-BE49-F238E27FC236}">
              <a16:creationId xmlns:a16="http://schemas.microsoft.com/office/drawing/2014/main" id="{35C00346-CA6D-4E51-80EF-93527B56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3" name="Picture 20">
          <a:extLst>
            <a:ext uri="{FF2B5EF4-FFF2-40B4-BE49-F238E27FC236}">
              <a16:creationId xmlns:a16="http://schemas.microsoft.com/office/drawing/2014/main" id="{5844F119-82E5-4054-9040-32A8A5A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4" name="Picture 20">
          <a:extLst>
            <a:ext uri="{FF2B5EF4-FFF2-40B4-BE49-F238E27FC236}">
              <a16:creationId xmlns:a16="http://schemas.microsoft.com/office/drawing/2014/main" id="{AB244D9B-8D98-47DD-A16C-031DA2BE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5" name="Picture 20">
          <a:extLst>
            <a:ext uri="{FF2B5EF4-FFF2-40B4-BE49-F238E27FC236}">
              <a16:creationId xmlns:a16="http://schemas.microsoft.com/office/drawing/2014/main" id="{10B59163-411C-45F8-B024-70E8D06D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6" name="Picture 20">
          <a:extLst>
            <a:ext uri="{FF2B5EF4-FFF2-40B4-BE49-F238E27FC236}">
              <a16:creationId xmlns:a16="http://schemas.microsoft.com/office/drawing/2014/main" id="{96E62D51-FBE5-497C-B76B-1547EC38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7" name="Picture 20">
          <a:extLst>
            <a:ext uri="{FF2B5EF4-FFF2-40B4-BE49-F238E27FC236}">
              <a16:creationId xmlns:a16="http://schemas.microsoft.com/office/drawing/2014/main" id="{C1ED0BDE-3A85-4B6E-8D1B-D936910B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8" name="Picture 20">
          <a:extLst>
            <a:ext uri="{FF2B5EF4-FFF2-40B4-BE49-F238E27FC236}">
              <a16:creationId xmlns:a16="http://schemas.microsoft.com/office/drawing/2014/main" id="{094EA325-D21A-4528-BBF5-4F39530D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09" name="Picture 20">
          <a:extLst>
            <a:ext uri="{FF2B5EF4-FFF2-40B4-BE49-F238E27FC236}">
              <a16:creationId xmlns:a16="http://schemas.microsoft.com/office/drawing/2014/main" id="{10C07214-DF72-4750-B22B-0E4A86E0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10" name="Picture 20">
          <a:extLst>
            <a:ext uri="{FF2B5EF4-FFF2-40B4-BE49-F238E27FC236}">
              <a16:creationId xmlns:a16="http://schemas.microsoft.com/office/drawing/2014/main" id="{C67C3F71-DA2C-4E37-85E1-19238D69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11" name="Picture 20">
          <a:extLst>
            <a:ext uri="{FF2B5EF4-FFF2-40B4-BE49-F238E27FC236}">
              <a16:creationId xmlns:a16="http://schemas.microsoft.com/office/drawing/2014/main" id="{61FD9F83-54B4-479A-A385-07819451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12" name="Picture 20">
          <a:extLst>
            <a:ext uri="{FF2B5EF4-FFF2-40B4-BE49-F238E27FC236}">
              <a16:creationId xmlns:a16="http://schemas.microsoft.com/office/drawing/2014/main" id="{ACF8A811-43DC-4F45-A93A-77D5238A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13" name="Picture 20">
          <a:extLst>
            <a:ext uri="{FF2B5EF4-FFF2-40B4-BE49-F238E27FC236}">
              <a16:creationId xmlns:a16="http://schemas.microsoft.com/office/drawing/2014/main" id="{4905E2F3-FC52-4957-9D78-38FC61E0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14" name="Picture 20">
          <a:extLst>
            <a:ext uri="{FF2B5EF4-FFF2-40B4-BE49-F238E27FC236}">
              <a16:creationId xmlns:a16="http://schemas.microsoft.com/office/drawing/2014/main" id="{2EC02E5F-6880-45E1-AF7A-7E7BB240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15" name="Picture 20">
          <a:extLst>
            <a:ext uri="{FF2B5EF4-FFF2-40B4-BE49-F238E27FC236}">
              <a16:creationId xmlns:a16="http://schemas.microsoft.com/office/drawing/2014/main" id="{E0037431-3721-4AE8-8415-2008E2DB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0" cy="82873"/>
    <xdr:pic>
      <xdr:nvPicPr>
        <xdr:cNvPr id="3616" name="Picture 20">
          <a:extLst>
            <a:ext uri="{FF2B5EF4-FFF2-40B4-BE49-F238E27FC236}">
              <a16:creationId xmlns:a16="http://schemas.microsoft.com/office/drawing/2014/main" id="{C1F128D6-65D2-47F1-A912-3218B151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0" cy="82873"/>
    <xdr:pic>
      <xdr:nvPicPr>
        <xdr:cNvPr id="3617" name="Picture 20">
          <a:extLst>
            <a:ext uri="{FF2B5EF4-FFF2-40B4-BE49-F238E27FC236}">
              <a16:creationId xmlns:a16="http://schemas.microsoft.com/office/drawing/2014/main" id="{298A178E-8A9D-45C5-8342-DA99B2CA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3111500</xdr:colOff>
      <xdr:row>276</xdr:row>
      <xdr:rowOff>0</xdr:rowOff>
    </xdr:from>
    <xdr:ext cx="0" cy="82874"/>
    <xdr:pic>
      <xdr:nvPicPr>
        <xdr:cNvPr id="3618" name="Picture 20">
          <a:extLst>
            <a:ext uri="{FF2B5EF4-FFF2-40B4-BE49-F238E27FC236}">
              <a16:creationId xmlns:a16="http://schemas.microsoft.com/office/drawing/2014/main" id="{D88DBE4A-AA98-4C73-A8DC-CCE74F8D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0" cy="82873"/>
    <xdr:pic>
      <xdr:nvPicPr>
        <xdr:cNvPr id="3619" name="Picture 20">
          <a:extLst>
            <a:ext uri="{FF2B5EF4-FFF2-40B4-BE49-F238E27FC236}">
              <a16:creationId xmlns:a16="http://schemas.microsoft.com/office/drawing/2014/main" id="{2C86FA90-E989-4561-9133-289AD91B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0" name="Picture 20">
          <a:extLst>
            <a:ext uri="{FF2B5EF4-FFF2-40B4-BE49-F238E27FC236}">
              <a16:creationId xmlns:a16="http://schemas.microsoft.com/office/drawing/2014/main" id="{F6042F32-D087-449E-A011-016ADBE6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1" name="Picture 20">
          <a:extLst>
            <a:ext uri="{FF2B5EF4-FFF2-40B4-BE49-F238E27FC236}">
              <a16:creationId xmlns:a16="http://schemas.microsoft.com/office/drawing/2014/main" id="{1C40DD25-6758-47AA-8712-DCC6A825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2" name="Picture 20">
          <a:extLst>
            <a:ext uri="{FF2B5EF4-FFF2-40B4-BE49-F238E27FC236}">
              <a16:creationId xmlns:a16="http://schemas.microsoft.com/office/drawing/2014/main" id="{8FF765A3-353B-4F04-A4BE-DAC6E981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3" name="Picture 20">
          <a:extLst>
            <a:ext uri="{FF2B5EF4-FFF2-40B4-BE49-F238E27FC236}">
              <a16:creationId xmlns:a16="http://schemas.microsoft.com/office/drawing/2014/main" id="{C67998FA-71B4-40A3-9DBB-C591E3BB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0" cy="82873"/>
    <xdr:pic>
      <xdr:nvPicPr>
        <xdr:cNvPr id="3624" name="Picture 20">
          <a:extLst>
            <a:ext uri="{FF2B5EF4-FFF2-40B4-BE49-F238E27FC236}">
              <a16:creationId xmlns:a16="http://schemas.microsoft.com/office/drawing/2014/main" id="{2F5475A1-3F1D-4768-A3D4-09CDB9C9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5" name="Picture 20">
          <a:extLst>
            <a:ext uri="{FF2B5EF4-FFF2-40B4-BE49-F238E27FC236}">
              <a16:creationId xmlns:a16="http://schemas.microsoft.com/office/drawing/2014/main" id="{1AEC982B-6975-4C08-9871-67A0511B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6" name="Picture 20">
          <a:extLst>
            <a:ext uri="{FF2B5EF4-FFF2-40B4-BE49-F238E27FC236}">
              <a16:creationId xmlns:a16="http://schemas.microsoft.com/office/drawing/2014/main" id="{7144BF19-B172-415A-8B8D-0E88B65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7" name="Picture 20">
          <a:extLst>
            <a:ext uri="{FF2B5EF4-FFF2-40B4-BE49-F238E27FC236}">
              <a16:creationId xmlns:a16="http://schemas.microsoft.com/office/drawing/2014/main" id="{63EC0C2A-F5A4-4BA0-B67F-29BA886A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8" name="Picture 20">
          <a:extLst>
            <a:ext uri="{FF2B5EF4-FFF2-40B4-BE49-F238E27FC236}">
              <a16:creationId xmlns:a16="http://schemas.microsoft.com/office/drawing/2014/main" id="{1471F5E8-6673-4680-8655-D1A21FF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29" name="Picture 20">
          <a:extLst>
            <a:ext uri="{FF2B5EF4-FFF2-40B4-BE49-F238E27FC236}">
              <a16:creationId xmlns:a16="http://schemas.microsoft.com/office/drawing/2014/main" id="{C69BB833-5EC7-4320-9376-0213B5AA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0" cy="82873"/>
    <xdr:pic>
      <xdr:nvPicPr>
        <xdr:cNvPr id="3630" name="Picture 20">
          <a:extLst>
            <a:ext uri="{FF2B5EF4-FFF2-40B4-BE49-F238E27FC236}">
              <a16:creationId xmlns:a16="http://schemas.microsoft.com/office/drawing/2014/main" id="{58AD88F9-DFA9-40FB-97F9-7190B034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1" name="Picture 20">
          <a:extLst>
            <a:ext uri="{FF2B5EF4-FFF2-40B4-BE49-F238E27FC236}">
              <a16:creationId xmlns:a16="http://schemas.microsoft.com/office/drawing/2014/main" id="{8EDFD759-5666-4061-9E93-0059854B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2" name="Picture 20">
          <a:extLst>
            <a:ext uri="{FF2B5EF4-FFF2-40B4-BE49-F238E27FC236}">
              <a16:creationId xmlns:a16="http://schemas.microsoft.com/office/drawing/2014/main" id="{EF3EF4C6-2A36-42DB-8AE1-201EEC9C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3" name="Picture 20">
          <a:extLst>
            <a:ext uri="{FF2B5EF4-FFF2-40B4-BE49-F238E27FC236}">
              <a16:creationId xmlns:a16="http://schemas.microsoft.com/office/drawing/2014/main" id="{238AB901-6067-4F65-BE94-6AE36ACD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4" name="Picture 20">
          <a:extLst>
            <a:ext uri="{FF2B5EF4-FFF2-40B4-BE49-F238E27FC236}">
              <a16:creationId xmlns:a16="http://schemas.microsoft.com/office/drawing/2014/main" id="{0DA450D3-29DC-4C81-B4FE-F2A8C093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0" cy="82873"/>
    <xdr:pic>
      <xdr:nvPicPr>
        <xdr:cNvPr id="3635" name="Picture 20">
          <a:extLst>
            <a:ext uri="{FF2B5EF4-FFF2-40B4-BE49-F238E27FC236}">
              <a16:creationId xmlns:a16="http://schemas.microsoft.com/office/drawing/2014/main" id="{8B093955-3E8A-4AFF-9C3E-E8441F3C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6" name="Picture 20">
          <a:extLst>
            <a:ext uri="{FF2B5EF4-FFF2-40B4-BE49-F238E27FC236}">
              <a16:creationId xmlns:a16="http://schemas.microsoft.com/office/drawing/2014/main" id="{E4B167AD-3190-4CD6-A83F-CB9AD7EB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7" name="Picture 20">
          <a:extLst>
            <a:ext uri="{FF2B5EF4-FFF2-40B4-BE49-F238E27FC236}">
              <a16:creationId xmlns:a16="http://schemas.microsoft.com/office/drawing/2014/main" id="{A68744FF-6E78-41BF-B76A-E408F344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8" name="Picture 20">
          <a:extLst>
            <a:ext uri="{FF2B5EF4-FFF2-40B4-BE49-F238E27FC236}">
              <a16:creationId xmlns:a16="http://schemas.microsoft.com/office/drawing/2014/main" id="{A89837D1-1C9D-4D14-9898-6A34705A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39" name="Picture 20">
          <a:extLst>
            <a:ext uri="{FF2B5EF4-FFF2-40B4-BE49-F238E27FC236}">
              <a16:creationId xmlns:a16="http://schemas.microsoft.com/office/drawing/2014/main" id="{3DFF6946-7B23-4BE0-BA08-BC6F2735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40" name="Picture 20">
          <a:extLst>
            <a:ext uri="{FF2B5EF4-FFF2-40B4-BE49-F238E27FC236}">
              <a16:creationId xmlns:a16="http://schemas.microsoft.com/office/drawing/2014/main" id="{0045B0D1-E215-4DC4-8BA0-B3F2A8EB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41" name="Picture 20">
          <a:extLst>
            <a:ext uri="{FF2B5EF4-FFF2-40B4-BE49-F238E27FC236}">
              <a16:creationId xmlns:a16="http://schemas.microsoft.com/office/drawing/2014/main" id="{B5CA63A6-2FB8-4F6C-AD85-659FA524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2" name="Picture 20">
          <a:extLst>
            <a:ext uri="{FF2B5EF4-FFF2-40B4-BE49-F238E27FC236}">
              <a16:creationId xmlns:a16="http://schemas.microsoft.com/office/drawing/2014/main" id="{BB928FC0-A641-4DBF-AB45-87B3F8E7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3" name="Picture 20">
          <a:extLst>
            <a:ext uri="{FF2B5EF4-FFF2-40B4-BE49-F238E27FC236}">
              <a16:creationId xmlns:a16="http://schemas.microsoft.com/office/drawing/2014/main" id="{C36D2BD0-B800-41D9-9E65-02C629B6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4" name="Picture 20">
          <a:extLst>
            <a:ext uri="{FF2B5EF4-FFF2-40B4-BE49-F238E27FC236}">
              <a16:creationId xmlns:a16="http://schemas.microsoft.com/office/drawing/2014/main" id="{83B57B51-F2B8-4EA0-97E8-76073287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5" name="Picture 20">
          <a:extLst>
            <a:ext uri="{FF2B5EF4-FFF2-40B4-BE49-F238E27FC236}">
              <a16:creationId xmlns:a16="http://schemas.microsoft.com/office/drawing/2014/main" id="{E40C433D-45FC-47F7-9A80-A175F8F6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6" name="Picture 20">
          <a:extLst>
            <a:ext uri="{FF2B5EF4-FFF2-40B4-BE49-F238E27FC236}">
              <a16:creationId xmlns:a16="http://schemas.microsoft.com/office/drawing/2014/main" id="{CD820F4A-EF05-40B4-A16E-EED85B60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7" name="Picture 20">
          <a:extLst>
            <a:ext uri="{FF2B5EF4-FFF2-40B4-BE49-F238E27FC236}">
              <a16:creationId xmlns:a16="http://schemas.microsoft.com/office/drawing/2014/main" id="{F4E22315-2B13-4176-BEA8-B8EA4547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8" name="Picture 20">
          <a:extLst>
            <a:ext uri="{FF2B5EF4-FFF2-40B4-BE49-F238E27FC236}">
              <a16:creationId xmlns:a16="http://schemas.microsoft.com/office/drawing/2014/main" id="{70B7C984-0782-48A9-A7F0-0C0E082E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49" name="Picture 20">
          <a:extLst>
            <a:ext uri="{FF2B5EF4-FFF2-40B4-BE49-F238E27FC236}">
              <a16:creationId xmlns:a16="http://schemas.microsoft.com/office/drawing/2014/main" id="{4043E258-FEAE-4559-8F0F-1EB805F0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0" name="Picture 20">
          <a:extLst>
            <a:ext uri="{FF2B5EF4-FFF2-40B4-BE49-F238E27FC236}">
              <a16:creationId xmlns:a16="http://schemas.microsoft.com/office/drawing/2014/main" id="{C65E1BB7-2155-4A14-915F-AA11E6F9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1" name="Picture 20">
          <a:extLst>
            <a:ext uri="{FF2B5EF4-FFF2-40B4-BE49-F238E27FC236}">
              <a16:creationId xmlns:a16="http://schemas.microsoft.com/office/drawing/2014/main" id="{B8C0B6BC-8025-4C61-B6A1-B2C8EA31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2" name="Picture 20">
          <a:extLst>
            <a:ext uri="{FF2B5EF4-FFF2-40B4-BE49-F238E27FC236}">
              <a16:creationId xmlns:a16="http://schemas.microsoft.com/office/drawing/2014/main" id="{E2404C49-D2F4-40B1-86BF-8D283782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3" name="Picture 20">
          <a:extLst>
            <a:ext uri="{FF2B5EF4-FFF2-40B4-BE49-F238E27FC236}">
              <a16:creationId xmlns:a16="http://schemas.microsoft.com/office/drawing/2014/main" id="{54C16945-5F04-41A5-BCB8-6CB3FEE8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4" name="Picture 20">
          <a:extLst>
            <a:ext uri="{FF2B5EF4-FFF2-40B4-BE49-F238E27FC236}">
              <a16:creationId xmlns:a16="http://schemas.microsoft.com/office/drawing/2014/main" id="{A59CBD84-F687-40F9-93E4-B4BA9873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5" name="Picture 20">
          <a:extLst>
            <a:ext uri="{FF2B5EF4-FFF2-40B4-BE49-F238E27FC236}">
              <a16:creationId xmlns:a16="http://schemas.microsoft.com/office/drawing/2014/main" id="{1463B12A-31CF-4C73-A86D-C4182359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6" name="Picture 20">
          <a:extLst>
            <a:ext uri="{FF2B5EF4-FFF2-40B4-BE49-F238E27FC236}">
              <a16:creationId xmlns:a16="http://schemas.microsoft.com/office/drawing/2014/main" id="{12BA1D27-E426-418F-88B2-9802A7A8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7" name="Picture 20">
          <a:extLst>
            <a:ext uri="{FF2B5EF4-FFF2-40B4-BE49-F238E27FC236}">
              <a16:creationId xmlns:a16="http://schemas.microsoft.com/office/drawing/2014/main" id="{AD6055E2-96FE-480A-ABEE-6ABC4CE5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8" name="Picture 20">
          <a:extLst>
            <a:ext uri="{FF2B5EF4-FFF2-40B4-BE49-F238E27FC236}">
              <a16:creationId xmlns:a16="http://schemas.microsoft.com/office/drawing/2014/main" id="{A83DE87A-8E1C-4895-8E52-29FE8714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59" name="Picture 20">
          <a:extLst>
            <a:ext uri="{FF2B5EF4-FFF2-40B4-BE49-F238E27FC236}">
              <a16:creationId xmlns:a16="http://schemas.microsoft.com/office/drawing/2014/main" id="{272E7D49-BBC6-4BDB-B21D-27467126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60" name="Picture 20">
          <a:extLst>
            <a:ext uri="{FF2B5EF4-FFF2-40B4-BE49-F238E27FC236}">
              <a16:creationId xmlns:a16="http://schemas.microsoft.com/office/drawing/2014/main" id="{497FF03F-4A8B-461D-9BE2-2B438302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61" name="Picture 20">
          <a:extLst>
            <a:ext uri="{FF2B5EF4-FFF2-40B4-BE49-F238E27FC236}">
              <a16:creationId xmlns:a16="http://schemas.microsoft.com/office/drawing/2014/main" id="{CFEBDDDF-C0BF-49C8-A0BE-7F201A18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62" name="Picture 20">
          <a:extLst>
            <a:ext uri="{FF2B5EF4-FFF2-40B4-BE49-F238E27FC236}">
              <a16:creationId xmlns:a16="http://schemas.microsoft.com/office/drawing/2014/main" id="{B58A97D8-F0EB-4FC1-B1E9-B17BAB73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63" name="Picture 20">
          <a:extLst>
            <a:ext uri="{FF2B5EF4-FFF2-40B4-BE49-F238E27FC236}">
              <a16:creationId xmlns:a16="http://schemas.microsoft.com/office/drawing/2014/main" id="{2241D4D9-DD64-41C5-8F08-824244AEC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64" name="Picture 20">
          <a:extLst>
            <a:ext uri="{FF2B5EF4-FFF2-40B4-BE49-F238E27FC236}">
              <a16:creationId xmlns:a16="http://schemas.microsoft.com/office/drawing/2014/main" id="{FE6CE47A-31C4-4004-8EED-2DBE18B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665" name="Picture 20">
          <a:extLst>
            <a:ext uri="{FF2B5EF4-FFF2-40B4-BE49-F238E27FC236}">
              <a16:creationId xmlns:a16="http://schemas.microsoft.com/office/drawing/2014/main" id="{F4BEE52E-FB91-4E84-A11C-B44301A0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66" name="Picture 20">
          <a:extLst>
            <a:ext uri="{FF2B5EF4-FFF2-40B4-BE49-F238E27FC236}">
              <a16:creationId xmlns:a16="http://schemas.microsoft.com/office/drawing/2014/main" id="{B6F63EA4-E179-4976-A25A-57615ECD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67" name="Picture 20">
          <a:extLst>
            <a:ext uri="{FF2B5EF4-FFF2-40B4-BE49-F238E27FC236}">
              <a16:creationId xmlns:a16="http://schemas.microsoft.com/office/drawing/2014/main" id="{0C0E1B17-5BC1-4489-851F-46670D58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3111500</xdr:colOff>
      <xdr:row>276</xdr:row>
      <xdr:rowOff>0</xdr:rowOff>
    </xdr:from>
    <xdr:ext cx="0" cy="82873"/>
    <xdr:pic>
      <xdr:nvPicPr>
        <xdr:cNvPr id="3668" name="Picture 20">
          <a:extLst>
            <a:ext uri="{FF2B5EF4-FFF2-40B4-BE49-F238E27FC236}">
              <a16:creationId xmlns:a16="http://schemas.microsoft.com/office/drawing/2014/main" id="{16E0116E-CFB1-4C9B-800A-A6DAE989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669" name="Picture 20">
          <a:extLst>
            <a:ext uri="{FF2B5EF4-FFF2-40B4-BE49-F238E27FC236}">
              <a16:creationId xmlns:a16="http://schemas.microsoft.com/office/drawing/2014/main" id="{5C80CF8A-5B52-4416-90E5-14493CB6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0" name="Picture 20">
          <a:extLst>
            <a:ext uri="{FF2B5EF4-FFF2-40B4-BE49-F238E27FC236}">
              <a16:creationId xmlns:a16="http://schemas.microsoft.com/office/drawing/2014/main" id="{13FD2A48-E0E6-400A-A9A4-37C773ED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1" name="Picture 20">
          <a:extLst>
            <a:ext uri="{FF2B5EF4-FFF2-40B4-BE49-F238E27FC236}">
              <a16:creationId xmlns:a16="http://schemas.microsoft.com/office/drawing/2014/main" id="{8EE92B50-6442-4CDB-B6AC-7D5D0EF5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2" name="Picture 20">
          <a:extLst>
            <a:ext uri="{FF2B5EF4-FFF2-40B4-BE49-F238E27FC236}">
              <a16:creationId xmlns:a16="http://schemas.microsoft.com/office/drawing/2014/main" id="{C41731C7-03FE-4F1D-A07F-22646132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3" name="Picture 20">
          <a:extLst>
            <a:ext uri="{FF2B5EF4-FFF2-40B4-BE49-F238E27FC236}">
              <a16:creationId xmlns:a16="http://schemas.microsoft.com/office/drawing/2014/main" id="{34B28735-D699-4CFC-A459-D42E4BF2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4" name="Picture 20">
          <a:extLst>
            <a:ext uri="{FF2B5EF4-FFF2-40B4-BE49-F238E27FC236}">
              <a16:creationId xmlns:a16="http://schemas.microsoft.com/office/drawing/2014/main" id="{F51AF807-1598-4B45-9A01-62C6C41B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5" name="Picture 20">
          <a:extLst>
            <a:ext uri="{FF2B5EF4-FFF2-40B4-BE49-F238E27FC236}">
              <a16:creationId xmlns:a16="http://schemas.microsoft.com/office/drawing/2014/main" id="{D79627FD-FE13-4FC0-9DA9-EF9E06BB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6" name="Picture 20">
          <a:extLst>
            <a:ext uri="{FF2B5EF4-FFF2-40B4-BE49-F238E27FC236}">
              <a16:creationId xmlns:a16="http://schemas.microsoft.com/office/drawing/2014/main" id="{B268615A-ADB1-4282-8F53-8EBB32ABF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7" name="Picture 20">
          <a:extLst>
            <a:ext uri="{FF2B5EF4-FFF2-40B4-BE49-F238E27FC236}">
              <a16:creationId xmlns:a16="http://schemas.microsoft.com/office/drawing/2014/main" id="{17CF6630-1857-4807-BB04-3933152D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8" name="Picture 20">
          <a:extLst>
            <a:ext uri="{FF2B5EF4-FFF2-40B4-BE49-F238E27FC236}">
              <a16:creationId xmlns:a16="http://schemas.microsoft.com/office/drawing/2014/main" id="{9AD44E8E-0DE4-4E4F-8E2A-EA6DF071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79" name="Picture 20">
          <a:extLst>
            <a:ext uri="{FF2B5EF4-FFF2-40B4-BE49-F238E27FC236}">
              <a16:creationId xmlns:a16="http://schemas.microsoft.com/office/drawing/2014/main" id="{3029A185-8C26-4C41-8B25-DF7E45C1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0" name="Picture 20">
          <a:extLst>
            <a:ext uri="{FF2B5EF4-FFF2-40B4-BE49-F238E27FC236}">
              <a16:creationId xmlns:a16="http://schemas.microsoft.com/office/drawing/2014/main" id="{5028F3E6-FE3D-44C5-A90D-8C052383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1" name="Picture 20">
          <a:extLst>
            <a:ext uri="{FF2B5EF4-FFF2-40B4-BE49-F238E27FC236}">
              <a16:creationId xmlns:a16="http://schemas.microsoft.com/office/drawing/2014/main" id="{C3B4FFCB-CD8D-4073-9540-E86F58D9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2" name="Picture 20">
          <a:extLst>
            <a:ext uri="{FF2B5EF4-FFF2-40B4-BE49-F238E27FC236}">
              <a16:creationId xmlns:a16="http://schemas.microsoft.com/office/drawing/2014/main" id="{0833F5CB-6D24-4C73-9134-84F8FE2A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3" name="Picture 20">
          <a:extLst>
            <a:ext uri="{FF2B5EF4-FFF2-40B4-BE49-F238E27FC236}">
              <a16:creationId xmlns:a16="http://schemas.microsoft.com/office/drawing/2014/main" id="{699ED867-AC13-44FB-8DA3-683567F8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4" name="Picture 20">
          <a:extLst>
            <a:ext uri="{FF2B5EF4-FFF2-40B4-BE49-F238E27FC236}">
              <a16:creationId xmlns:a16="http://schemas.microsoft.com/office/drawing/2014/main" id="{D2EFDD8B-2490-4B51-B2C5-E404B828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5" name="Picture 20">
          <a:extLst>
            <a:ext uri="{FF2B5EF4-FFF2-40B4-BE49-F238E27FC236}">
              <a16:creationId xmlns:a16="http://schemas.microsoft.com/office/drawing/2014/main" id="{1A2A0506-C2DE-4A10-9322-86E0065B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6" name="Picture 20">
          <a:extLst>
            <a:ext uri="{FF2B5EF4-FFF2-40B4-BE49-F238E27FC236}">
              <a16:creationId xmlns:a16="http://schemas.microsoft.com/office/drawing/2014/main" id="{485D8C48-12D4-40F9-B188-647A4C3D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7" name="Picture 20">
          <a:extLst>
            <a:ext uri="{FF2B5EF4-FFF2-40B4-BE49-F238E27FC236}">
              <a16:creationId xmlns:a16="http://schemas.microsoft.com/office/drawing/2014/main" id="{A896592D-75B7-4276-AB08-AACEF70F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688" name="Picture 20">
          <a:extLst>
            <a:ext uri="{FF2B5EF4-FFF2-40B4-BE49-F238E27FC236}">
              <a16:creationId xmlns:a16="http://schemas.microsoft.com/office/drawing/2014/main" id="{AE17F43D-CECF-43F1-A35F-43A7390A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89" name="Picture 20">
          <a:extLst>
            <a:ext uri="{FF2B5EF4-FFF2-40B4-BE49-F238E27FC236}">
              <a16:creationId xmlns:a16="http://schemas.microsoft.com/office/drawing/2014/main" id="{A8712AD2-C453-43A5-A640-65B41BD6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0" name="Picture 20">
          <a:extLst>
            <a:ext uri="{FF2B5EF4-FFF2-40B4-BE49-F238E27FC236}">
              <a16:creationId xmlns:a16="http://schemas.microsoft.com/office/drawing/2014/main" id="{28AFC83A-3238-4AD9-A3BF-A9189C27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1" name="Picture 20">
          <a:extLst>
            <a:ext uri="{FF2B5EF4-FFF2-40B4-BE49-F238E27FC236}">
              <a16:creationId xmlns:a16="http://schemas.microsoft.com/office/drawing/2014/main" id="{79F02203-0A9B-4B41-BBF3-C2BC3474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2" name="Picture 20">
          <a:extLst>
            <a:ext uri="{FF2B5EF4-FFF2-40B4-BE49-F238E27FC236}">
              <a16:creationId xmlns:a16="http://schemas.microsoft.com/office/drawing/2014/main" id="{D7356442-2FA3-4D42-A530-5FE227BD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3" name="Picture 20">
          <a:extLst>
            <a:ext uri="{FF2B5EF4-FFF2-40B4-BE49-F238E27FC236}">
              <a16:creationId xmlns:a16="http://schemas.microsoft.com/office/drawing/2014/main" id="{FFEFD9CF-9D56-4936-A441-AA8F062B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4" name="Picture 20">
          <a:extLst>
            <a:ext uri="{FF2B5EF4-FFF2-40B4-BE49-F238E27FC236}">
              <a16:creationId xmlns:a16="http://schemas.microsoft.com/office/drawing/2014/main" id="{00F1F745-8CBF-490A-9C92-9719AC8A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5" name="Picture 20">
          <a:extLst>
            <a:ext uri="{FF2B5EF4-FFF2-40B4-BE49-F238E27FC236}">
              <a16:creationId xmlns:a16="http://schemas.microsoft.com/office/drawing/2014/main" id="{C4047BCB-E740-40E5-BD51-7D9EC66C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6" name="Picture 20">
          <a:extLst>
            <a:ext uri="{FF2B5EF4-FFF2-40B4-BE49-F238E27FC236}">
              <a16:creationId xmlns:a16="http://schemas.microsoft.com/office/drawing/2014/main" id="{F235A708-8641-4FA1-88F3-AB8F1207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7" name="Picture 20">
          <a:extLst>
            <a:ext uri="{FF2B5EF4-FFF2-40B4-BE49-F238E27FC236}">
              <a16:creationId xmlns:a16="http://schemas.microsoft.com/office/drawing/2014/main" id="{B3EFEBB4-8068-425D-9737-A478A839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8" name="Picture 20">
          <a:extLst>
            <a:ext uri="{FF2B5EF4-FFF2-40B4-BE49-F238E27FC236}">
              <a16:creationId xmlns:a16="http://schemas.microsoft.com/office/drawing/2014/main" id="{F967C953-CAEF-4AC2-A358-B5DF6691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699" name="Picture 20">
          <a:extLst>
            <a:ext uri="{FF2B5EF4-FFF2-40B4-BE49-F238E27FC236}">
              <a16:creationId xmlns:a16="http://schemas.microsoft.com/office/drawing/2014/main" id="{D924B68D-A9F4-4BD7-B92C-10AD14F25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0" name="Picture 20">
          <a:extLst>
            <a:ext uri="{FF2B5EF4-FFF2-40B4-BE49-F238E27FC236}">
              <a16:creationId xmlns:a16="http://schemas.microsoft.com/office/drawing/2014/main" id="{F8ADA8B1-29AF-4BF2-B1EB-48A0B020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1" name="Picture 20">
          <a:extLst>
            <a:ext uri="{FF2B5EF4-FFF2-40B4-BE49-F238E27FC236}">
              <a16:creationId xmlns:a16="http://schemas.microsoft.com/office/drawing/2014/main" id="{27E5ACA5-2366-4948-B4EB-9C7A2C57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2" name="Picture 20">
          <a:extLst>
            <a:ext uri="{FF2B5EF4-FFF2-40B4-BE49-F238E27FC236}">
              <a16:creationId xmlns:a16="http://schemas.microsoft.com/office/drawing/2014/main" id="{3D41573F-2C50-46AB-AADB-0D49C208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3" name="Picture 20">
          <a:extLst>
            <a:ext uri="{FF2B5EF4-FFF2-40B4-BE49-F238E27FC236}">
              <a16:creationId xmlns:a16="http://schemas.microsoft.com/office/drawing/2014/main" id="{FED5C435-D94E-45FB-96F2-96B6EF19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4" name="Picture 20">
          <a:extLst>
            <a:ext uri="{FF2B5EF4-FFF2-40B4-BE49-F238E27FC236}">
              <a16:creationId xmlns:a16="http://schemas.microsoft.com/office/drawing/2014/main" id="{4204145E-E0DF-4536-8EE6-EDD6C5CD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5" name="Picture 20">
          <a:extLst>
            <a:ext uri="{FF2B5EF4-FFF2-40B4-BE49-F238E27FC236}">
              <a16:creationId xmlns:a16="http://schemas.microsoft.com/office/drawing/2014/main" id="{27432E26-A2B8-4D5B-9486-3E846286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6" name="Picture 20">
          <a:extLst>
            <a:ext uri="{FF2B5EF4-FFF2-40B4-BE49-F238E27FC236}">
              <a16:creationId xmlns:a16="http://schemas.microsoft.com/office/drawing/2014/main" id="{0C8C3841-7A7A-4474-91A4-5AFCB698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7" name="Picture 20">
          <a:extLst>
            <a:ext uri="{FF2B5EF4-FFF2-40B4-BE49-F238E27FC236}">
              <a16:creationId xmlns:a16="http://schemas.microsoft.com/office/drawing/2014/main" id="{1D4EFB77-F4AF-4346-AA50-6B1AC594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8" name="Picture 20">
          <a:extLst>
            <a:ext uri="{FF2B5EF4-FFF2-40B4-BE49-F238E27FC236}">
              <a16:creationId xmlns:a16="http://schemas.microsoft.com/office/drawing/2014/main" id="{05531B76-1C7D-436F-8AFF-D81ACD8D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09" name="Picture 20">
          <a:extLst>
            <a:ext uri="{FF2B5EF4-FFF2-40B4-BE49-F238E27FC236}">
              <a16:creationId xmlns:a16="http://schemas.microsoft.com/office/drawing/2014/main" id="{538B6476-A7B8-4747-B8D3-8FC8D5FAF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10" name="Picture 20">
          <a:extLst>
            <a:ext uri="{FF2B5EF4-FFF2-40B4-BE49-F238E27FC236}">
              <a16:creationId xmlns:a16="http://schemas.microsoft.com/office/drawing/2014/main" id="{CBFCCF2E-06F7-4859-AA3D-DFE39C1F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11" name="Picture 20">
          <a:extLst>
            <a:ext uri="{FF2B5EF4-FFF2-40B4-BE49-F238E27FC236}">
              <a16:creationId xmlns:a16="http://schemas.microsoft.com/office/drawing/2014/main" id="{9DEB5DEC-DC5B-45CC-9E35-1051D4AF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12" name="Picture 20">
          <a:extLst>
            <a:ext uri="{FF2B5EF4-FFF2-40B4-BE49-F238E27FC236}">
              <a16:creationId xmlns:a16="http://schemas.microsoft.com/office/drawing/2014/main" id="{33009C0A-D23F-4BE6-96F3-4D7D39E9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13" name="Picture 20">
          <a:extLst>
            <a:ext uri="{FF2B5EF4-FFF2-40B4-BE49-F238E27FC236}">
              <a16:creationId xmlns:a16="http://schemas.microsoft.com/office/drawing/2014/main" id="{D9DAF620-2320-4190-BD56-B4D6DB42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14" name="Picture 20">
          <a:extLst>
            <a:ext uri="{FF2B5EF4-FFF2-40B4-BE49-F238E27FC236}">
              <a16:creationId xmlns:a16="http://schemas.microsoft.com/office/drawing/2014/main" id="{5682648D-2E5F-4F5F-BBD6-FE70DDDC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15" name="Picture 20">
          <a:extLst>
            <a:ext uri="{FF2B5EF4-FFF2-40B4-BE49-F238E27FC236}">
              <a16:creationId xmlns:a16="http://schemas.microsoft.com/office/drawing/2014/main" id="{0F784BCC-8F69-472D-8439-1ED0F76D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16" name="Picture 20">
          <a:extLst>
            <a:ext uri="{FF2B5EF4-FFF2-40B4-BE49-F238E27FC236}">
              <a16:creationId xmlns:a16="http://schemas.microsoft.com/office/drawing/2014/main" id="{47654845-F36F-407E-BB9A-799E8ABD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17" name="Picture 20">
          <a:extLst>
            <a:ext uri="{FF2B5EF4-FFF2-40B4-BE49-F238E27FC236}">
              <a16:creationId xmlns:a16="http://schemas.microsoft.com/office/drawing/2014/main" id="{AB456FBD-E8B9-4F46-A0E4-4554949D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18" name="Picture 20">
          <a:extLst>
            <a:ext uri="{FF2B5EF4-FFF2-40B4-BE49-F238E27FC236}">
              <a16:creationId xmlns:a16="http://schemas.microsoft.com/office/drawing/2014/main" id="{32E99E42-AA52-4544-B523-64A42C50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19" name="Picture 20">
          <a:extLst>
            <a:ext uri="{FF2B5EF4-FFF2-40B4-BE49-F238E27FC236}">
              <a16:creationId xmlns:a16="http://schemas.microsoft.com/office/drawing/2014/main" id="{838C2539-4958-4871-9BF8-24B9358D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0" name="Picture 20">
          <a:extLst>
            <a:ext uri="{FF2B5EF4-FFF2-40B4-BE49-F238E27FC236}">
              <a16:creationId xmlns:a16="http://schemas.microsoft.com/office/drawing/2014/main" id="{F1C3DFEE-8D6B-401C-AF88-27B14F16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1" name="Picture 20">
          <a:extLst>
            <a:ext uri="{FF2B5EF4-FFF2-40B4-BE49-F238E27FC236}">
              <a16:creationId xmlns:a16="http://schemas.microsoft.com/office/drawing/2014/main" id="{7F0F2700-806C-43C5-BA9F-BA256DFD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2" name="Picture 20">
          <a:extLst>
            <a:ext uri="{FF2B5EF4-FFF2-40B4-BE49-F238E27FC236}">
              <a16:creationId xmlns:a16="http://schemas.microsoft.com/office/drawing/2014/main" id="{5764B7DF-245D-417B-B6D2-4EDC7802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3" name="Picture 20">
          <a:extLst>
            <a:ext uri="{FF2B5EF4-FFF2-40B4-BE49-F238E27FC236}">
              <a16:creationId xmlns:a16="http://schemas.microsoft.com/office/drawing/2014/main" id="{C2DBBB1A-761D-463F-907E-828F6C8D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4" name="Picture 20">
          <a:extLst>
            <a:ext uri="{FF2B5EF4-FFF2-40B4-BE49-F238E27FC236}">
              <a16:creationId xmlns:a16="http://schemas.microsoft.com/office/drawing/2014/main" id="{72ACF5D1-CE6C-433B-BE94-7C4A270A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5" name="Picture 20">
          <a:extLst>
            <a:ext uri="{FF2B5EF4-FFF2-40B4-BE49-F238E27FC236}">
              <a16:creationId xmlns:a16="http://schemas.microsoft.com/office/drawing/2014/main" id="{6E31F94F-0B4C-4659-8DB8-DFA058BB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6" name="Picture 20">
          <a:extLst>
            <a:ext uri="{FF2B5EF4-FFF2-40B4-BE49-F238E27FC236}">
              <a16:creationId xmlns:a16="http://schemas.microsoft.com/office/drawing/2014/main" id="{2082A8B0-EB37-4893-BBE2-B3D0ACF9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7" name="Picture 20">
          <a:extLst>
            <a:ext uri="{FF2B5EF4-FFF2-40B4-BE49-F238E27FC236}">
              <a16:creationId xmlns:a16="http://schemas.microsoft.com/office/drawing/2014/main" id="{7191388B-550C-4BC4-A997-F965FC50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8" name="Picture 20">
          <a:extLst>
            <a:ext uri="{FF2B5EF4-FFF2-40B4-BE49-F238E27FC236}">
              <a16:creationId xmlns:a16="http://schemas.microsoft.com/office/drawing/2014/main" id="{9647AF5C-BB6B-4C71-A544-7E4755AF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29" name="Picture 20">
          <a:extLst>
            <a:ext uri="{FF2B5EF4-FFF2-40B4-BE49-F238E27FC236}">
              <a16:creationId xmlns:a16="http://schemas.microsoft.com/office/drawing/2014/main" id="{97CD326B-9697-4A22-8DDA-29D63EAF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30" name="Picture 20">
          <a:extLst>
            <a:ext uri="{FF2B5EF4-FFF2-40B4-BE49-F238E27FC236}">
              <a16:creationId xmlns:a16="http://schemas.microsoft.com/office/drawing/2014/main" id="{4F142561-71F6-4FAC-AFC7-478680B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31" name="Picture 20">
          <a:extLst>
            <a:ext uri="{FF2B5EF4-FFF2-40B4-BE49-F238E27FC236}">
              <a16:creationId xmlns:a16="http://schemas.microsoft.com/office/drawing/2014/main" id="{9E02F0A6-3AF6-4838-8B0A-1E4088EC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32" name="Picture 20">
          <a:extLst>
            <a:ext uri="{FF2B5EF4-FFF2-40B4-BE49-F238E27FC236}">
              <a16:creationId xmlns:a16="http://schemas.microsoft.com/office/drawing/2014/main" id="{E3A5713B-B1C3-4EA2-9963-E1045C36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33" name="Picture 20">
          <a:extLst>
            <a:ext uri="{FF2B5EF4-FFF2-40B4-BE49-F238E27FC236}">
              <a16:creationId xmlns:a16="http://schemas.microsoft.com/office/drawing/2014/main" id="{16865349-1FA5-4992-9A0B-2D30B409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34" name="Picture 20">
          <a:extLst>
            <a:ext uri="{FF2B5EF4-FFF2-40B4-BE49-F238E27FC236}">
              <a16:creationId xmlns:a16="http://schemas.microsoft.com/office/drawing/2014/main" id="{052D45A8-C38C-4DCC-BC54-A734640A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35" name="Picture 20">
          <a:extLst>
            <a:ext uri="{FF2B5EF4-FFF2-40B4-BE49-F238E27FC236}">
              <a16:creationId xmlns:a16="http://schemas.microsoft.com/office/drawing/2014/main" id="{B2A42AD7-16E6-4324-9168-4D2397F0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36" name="Picture 20">
          <a:extLst>
            <a:ext uri="{FF2B5EF4-FFF2-40B4-BE49-F238E27FC236}">
              <a16:creationId xmlns:a16="http://schemas.microsoft.com/office/drawing/2014/main" id="{B2584325-BAAB-482B-83CF-3ADE932A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37" name="Picture 20">
          <a:extLst>
            <a:ext uri="{FF2B5EF4-FFF2-40B4-BE49-F238E27FC236}">
              <a16:creationId xmlns:a16="http://schemas.microsoft.com/office/drawing/2014/main" id="{8E95AF85-D9D9-4100-ACCD-542A92EC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38" name="Picture 20">
          <a:extLst>
            <a:ext uri="{FF2B5EF4-FFF2-40B4-BE49-F238E27FC236}">
              <a16:creationId xmlns:a16="http://schemas.microsoft.com/office/drawing/2014/main" id="{F00055E0-ED8C-4BFF-A52A-A9B7E337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39" name="Picture 20">
          <a:extLst>
            <a:ext uri="{FF2B5EF4-FFF2-40B4-BE49-F238E27FC236}">
              <a16:creationId xmlns:a16="http://schemas.microsoft.com/office/drawing/2014/main" id="{4B0E0CE6-8415-4F0A-BF00-FC5F667D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0" name="Picture 20">
          <a:extLst>
            <a:ext uri="{FF2B5EF4-FFF2-40B4-BE49-F238E27FC236}">
              <a16:creationId xmlns:a16="http://schemas.microsoft.com/office/drawing/2014/main" id="{DA4850DC-0EBB-4D3F-B0BE-D278AEE6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1" name="Picture 20">
          <a:extLst>
            <a:ext uri="{FF2B5EF4-FFF2-40B4-BE49-F238E27FC236}">
              <a16:creationId xmlns:a16="http://schemas.microsoft.com/office/drawing/2014/main" id="{01569312-23E1-4B6B-B370-142AF216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2" name="Picture 20">
          <a:extLst>
            <a:ext uri="{FF2B5EF4-FFF2-40B4-BE49-F238E27FC236}">
              <a16:creationId xmlns:a16="http://schemas.microsoft.com/office/drawing/2014/main" id="{3C3AA88D-89B5-48D7-AF40-78554A89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3" name="Picture 20">
          <a:extLst>
            <a:ext uri="{FF2B5EF4-FFF2-40B4-BE49-F238E27FC236}">
              <a16:creationId xmlns:a16="http://schemas.microsoft.com/office/drawing/2014/main" id="{AEC54C31-4165-41AC-8801-710EC7EF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4" name="Picture 20">
          <a:extLst>
            <a:ext uri="{FF2B5EF4-FFF2-40B4-BE49-F238E27FC236}">
              <a16:creationId xmlns:a16="http://schemas.microsoft.com/office/drawing/2014/main" id="{B211E6A7-285D-413B-B1BE-341C5AEE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5" name="Picture 20">
          <a:extLst>
            <a:ext uri="{FF2B5EF4-FFF2-40B4-BE49-F238E27FC236}">
              <a16:creationId xmlns:a16="http://schemas.microsoft.com/office/drawing/2014/main" id="{39952AE1-E903-434C-8CBC-2F5BDE19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6" name="Picture 20">
          <a:extLst>
            <a:ext uri="{FF2B5EF4-FFF2-40B4-BE49-F238E27FC236}">
              <a16:creationId xmlns:a16="http://schemas.microsoft.com/office/drawing/2014/main" id="{0E1FDCBA-3379-40FA-88B2-7FEFB642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7" name="Picture 20">
          <a:extLst>
            <a:ext uri="{FF2B5EF4-FFF2-40B4-BE49-F238E27FC236}">
              <a16:creationId xmlns:a16="http://schemas.microsoft.com/office/drawing/2014/main" id="{3BDD1C9B-DDBF-4630-92E6-F91ADEA0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8" name="Picture 20">
          <a:extLst>
            <a:ext uri="{FF2B5EF4-FFF2-40B4-BE49-F238E27FC236}">
              <a16:creationId xmlns:a16="http://schemas.microsoft.com/office/drawing/2014/main" id="{4CE39D87-AA50-42EB-9BFF-1D34C567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49" name="Picture 20">
          <a:extLst>
            <a:ext uri="{FF2B5EF4-FFF2-40B4-BE49-F238E27FC236}">
              <a16:creationId xmlns:a16="http://schemas.microsoft.com/office/drawing/2014/main" id="{475CFFE6-733C-474C-8D31-495A82D6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0" name="Picture 20">
          <a:extLst>
            <a:ext uri="{FF2B5EF4-FFF2-40B4-BE49-F238E27FC236}">
              <a16:creationId xmlns:a16="http://schemas.microsoft.com/office/drawing/2014/main" id="{F7FFBF28-7205-413A-8B2F-61565062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1" name="Picture 20">
          <a:extLst>
            <a:ext uri="{FF2B5EF4-FFF2-40B4-BE49-F238E27FC236}">
              <a16:creationId xmlns:a16="http://schemas.microsoft.com/office/drawing/2014/main" id="{A2EE5FFF-AA5B-44DE-99C4-43CCCA34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2" name="Picture 20">
          <a:extLst>
            <a:ext uri="{FF2B5EF4-FFF2-40B4-BE49-F238E27FC236}">
              <a16:creationId xmlns:a16="http://schemas.microsoft.com/office/drawing/2014/main" id="{58EA9EB4-39BE-4B4D-A711-35B9A9D0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3" name="Picture 20">
          <a:extLst>
            <a:ext uri="{FF2B5EF4-FFF2-40B4-BE49-F238E27FC236}">
              <a16:creationId xmlns:a16="http://schemas.microsoft.com/office/drawing/2014/main" id="{A573BD4F-6979-41F3-A9D1-B82DF39E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4" name="Picture 20">
          <a:extLst>
            <a:ext uri="{FF2B5EF4-FFF2-40B4-BE49-F238E27FC236}">
              <a16:creationId xmlns:a16="http://schemas.microsoft.com/office/drawing/2014/main" id="{FCD01294-92E0-4C85-9131-B91DEEF3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5" name="Picture 20">
          <a:extLst>
            <a:ext uri="{FF2B5EF4-FFF2-40B4-BE49-F238E27FC236}">
              <a16:creationId xmlns:a16="http://schemas.microsoft.com/office/drawing/2014/main" id="{67CCB465-E661-4229-B0D2-6D0A93DF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6" name="Picture 20">
          <a:extLst>
            <a:ext uri="{FF2B5EF4-FFF2-40B4-BE49-F238E27FC236}">
              <a16:creationId xmlns:a16="http://schemas.microsoft.com/office/drawing/2014/main" id="{FDA196ED-B135-4812-B5AD-ED159222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7" name="Picture 20">
          <a:extLst>
            <a:ext uri="{FF2B5EF4-FFF2-40B4-BE49-F238E27FC236}">
              <a16:creationId xmlns:a16="http://schemas.microsoft.com/office/drawing/2014/main" id="{99ECF188-D12B-4586-B78B-8F745825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58" name="Picture 20">
          <a:extLst>
            <a:ext uri="{FF2B5EF4-FFF2-40B4-BE49-F238E27FC236}">
              <a16:creationId xmlns:a16="http://schemas.microsoft.com/office/drawing/2014/main" id="{A962D5B9-76CA-4EC5-A961-DD7F0067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59" name="Picture 20">
          <a:extLst>
            <a:ext uri="{FF2B5EF4-FFF2-40B4-BE49-F238E27FC236}">
              <a16:creationId xmlns:a16="http://schemas.microsoft.com/office/drawing/2014/main" id="{D4F0A30A-5E20-4D95-8D8A-8A0CBC13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0" name="Picture 20">
          <a:extLst>
            <a:ext uri="{FF2B5EF4-FFF2-40B4-BE49-F238E27FC236}">
              <a16:creationId xmlns:a16="http://schemas.microsoft.com/office/drawing/2014/main" id="{498EE90F-0013-4953-9810-44FD98A8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1" name="Picture 20">
          <a:extLst>
            <a:ext uri="{FF2B5EF4-FFF2-40B4-BE49-F238E27FC236}">
              <a16:creationId xmlns:a16="http://schemas.microsoft.com/office/drawing/2014/main" id="{ABA5C7D5-68F3-47F1-B5C2-B6154BD3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2" name="Picture 20">
          <a:extLst>
            <a:ext uri="{FF2B5EF4-FFF2-40B4-BE49-F238E27FC236}">
              <a16:creationId xmlns:a16="http://schemas.microsoft.com/office/drawing/2014/main" id="{D56EF4E3-C321-42CC-8F35-06E08CE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3" name="Picture 20">
          <a:extLst>
            <a:ext uri="{FF2B5EF4-FFF2-40B4-BE49-F238E27FC236}">
              <a16:creationId xmlns:a16="http://schemas.microsoft.com/office/drawing/2014/main" id="{1869108D-176E-4256-B0F6-C0C43ADF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4" name="Picture 20">
          <a:extLst>
            <a:ext uri="{FF2B5EF4-FFF2-40B4-BE49-F238E27FC236}">
              <a16:creationId xmlns:a16="http://schemas.microsoft.com/office/drawing/2014/main" id="{ADCE865C-24B1-44CB-8F82-3A13BD58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5" name="Picture 20">
          <a:extLst>
            <a:ext uri="{FF2B5EF4-FFF2-40B4-BE49-F238E27FC236}">
              <a16:creationId xmlns:a16="http://schemas.microsoft.com/office/drawing/2014/main" id="{31AB0362-BBD3-48AB-B2CD-5F2D572C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6" name="Picture 20">
          <a:extLst>
            <a:ext uri="{FF2B5EF4-FFF2-40B4-BE49-F238E27FC236}">
              <a16:creationId xmlns:a16="http://schemas.microsoft.com/office/drawing/2014/main" id="{C8444F82-B586-4C9A-93F6-FE9912DB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7" name="Picture 20">
          <a:extLst>
            <a:ext uri="{FF2B5EF4-FFF2-40B4-BE49-F238E27FC236}">
              <a16:creationId xmlns:a16="http://schemas.microsoft.com/office/drawing/2014/main" id="{AF6E7FB6-6DBC-4418-8EA5-D64437DA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8" name="Picture 20">
          <a:extLst>
            <a:ext uri="{FF2B5EF4-FFF2-40B4-BE49-F238E27FC236}">
              <a16:creationId xmlns:a16="http://schemas.microsoft.com/office/drawing/2014/main" id="{DE1EDE65-218A-4FE5-93D5-586A6396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69" name="Picture 20">
          <a:extLst>
            <a:ext uri="{FF2B5EF4-FFF2-40B4-BE49-F238E27FC236}">
              <a16:creationId xmlns:a16="http://schemas.microsoft.com/office/drawing/2014/main" id="{9E748437-AC87-4333-AE9D-CB06521F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0" name="Picture 20">
          <a:extLst>
            <a:ext uri="{FF2B5EF4-FFF2-40B4-BE49-F238E27FC236}">
              <a16:creationId xmlns:a16="http://schemas.microsoft.com/office/drawing/2014/main" id="{D317BA84-3B55-483F-B8F4-22CD3370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1" name="Picture 20">
          <a:extLst>
            <a:ext uri="{FF2B5EF4-FFF2-40B4-BE49-F238E27FC236}">
              <a16:creationId xmlns:a16="http://schemas.microsoft.com/office/drawing/2014/main" id="{F9D7FB81-E7FD-4B31-B405-3DBB6FAF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2" name="Picture 20">
          <a:extLst>
            <a:ext uri="{FF2B5EF4-FFF2-40B4-BE49-F238E27FC236}">
              <a16:creationId xmlns:a16="http://schemas.microsoft.com/office/drawing/2014/main" id="{52E2B396-67F3-4C1F-8F00-5D8144FF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3" name="Picture 20">
          <a:extLst>
            <a:ext uri="{FF2B5EF4-FFF2-40B4-BE49-F238E27FC236}">
              <a16:creationId xmlns:a16="http://schemas.microsoft.com/office/drawing/2014/main" id="{B4BA5B14-6DBB-4763-9311-A9BAB0EC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4" name="Picture 20">
          <a:extLst>
            <a:ext uri="{FF2B5EF4-FFF2-40B4-BE49-F238E27FC236}">
              <a16:creationId xmlns:a16="http://schemas.microsoft.com/office/drawing/2014/main" id="{14A7D9F0-7DE5-4860-859C-01B134C7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5" name="Picture 20">
          <a:extLst>
            <a:ext uri="{FF2B5EF4-FFF2-40B4-BE49-F238E27FC236}">
              <a16:creationId xmlns:a16="http://schemas.microsoft.com/office/drawing/2014/main" id="{752277C3-2FD2-4F60-83E6-7E20D7F3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6" name="Picture 20">
          <a:extLst>
            <a:ext uri="{FF2B5EF4-FFF2-40B4-BE49-F238E27FC236}">
              <a16:creationId xmlns:a16="http://schemas.microsoft.com/office/drawing/2014/main" id="{D48AB2A2-5B01-47FB-A420-D81638B9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7" name="Picture 20">
          <a:extLst>
            <a:ext uri="{FF2B5EF4-FFF2-40B4-BE49-F238E27FC236}">
              <a16:creationId xmlns:a16="http://schemas.microsoft.com/office/drawing/2014/main" id="{BD5D65E4-258E-4784-BC76-5A5886C8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8" name="Picture 20">
          <a:extLst>
            <a:ext uri="{FF2B5EF4-FFF2-40B4-BE49-F238E27FC236}">
              <a16:creationId xmlns:a16="http://schemas.microsoft.com/office/drawing/2014/main" id="{A0DBA48B-E4CD-47AD-AAF5-077D70D2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79" name="Picture 20">
          <a:extLst>
            <a:ext uri="{FF2B5EF4-FFF2-40B4-BE49-F238E27FC236}">
              <a16:creationId xmlns:a16="http://schemas.microsoft.com/office/drawing/2014/main" id="{05D46CF9-0636-4EA7-9750-65B0BDF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780" name="Picture 20">
          <a:extLst>
            <a:ext uri="{FF2B5EF4-FFF2-40B4-BE49-F238E27FC236}">
              <a16:creationId xmlns:a16="http://schemas.microsoft.com/office/drawing/2014/main" id="{6D31910F-0B77-4A38-BAC8-6604E720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1" name="Picture 20">
          <a:extLst>
            <a:ext uri="{FF2B5EF4-FFF2-40B4-BE49-F238E27FC236}">
              <a16:creationId xmlns:a16="http://schemas.microsoft.com/office/drawing/2014/main" id="{0B8D52AE-B97F-4E96-A881-E4BF0B41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2" name="Picture 20">
          <a:extLst>
            <a:ext uri="{FF2B5EF4-FFF2-40B4-BE49-F238E27FC236}">
              <a16:creationId xmlns:a16="http://schemas.microsoft.com/office/drawing/2014/main" id="{ED4CA141-CD7F-401D-908D-3DBF7092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3" name="Picture 20">
          <a:extLst>
            <a:ext uri="{FF2B5EF4-FFF2-40B4-BE49-F238E27FC236}">
              <a16:creationId xmlns:a16="http://schemas.microsoft.com/office/drawing/2014/main" id="{0038F95C-39DF-4504-9403-25338ECE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4" name="Picture 20">
          <a:extLst>
            <a:ext uri="{FF2B5EF4-FFF2-40B4-BE49-F238E27FC236}">
              <a16:creationId xmlns:a16="http://schemas.microsoft.com/office/drawing/2014/main" id="{5C5AD85A-B448-4BEA-805B-B5320999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5" name="Picture 20">
          <a:extLst>
            <a:ext uri="{FF2B5EF4-FFF2-40B4-BE49-F238E27FC236}">
              <a16:creationId xmlns:a16="http://schemas.microsoft.com/office/drawing/2014/main" id="{F49E489C-6BE1-43F2-BD25-75CA444E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6" name="Picture 20">
          <a:extLst>
            <a:ext uri="{FF2B5EF4-FFF2-40B4-BE49-F238E27FC236}">
              <a16:creationId xmlns:a16="http://schemas.microsoft.com/office/drawing/2014/main" id="{B96FC995-5D4F-4E1E-B4C3-FCD2EC8F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7" name="Picture 20">
          <a:extLst>
            <a:ext uri="{FF2B5EF4-FFF2-40B4-BE49-F238E27FC236}">
              <a16:creationId xmlns:a16="http://schemas.microsoft.com/office/drawing/2014/main" id="{94CD0ECA-5912-497E-BFFE-B54D5CB8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8" name="Picture 20">
          <a:extLst>
            <a:ext uri="{FF2B5EF4-FFF2-40B4-BE49-F238E27FC236}">
              <a16:creationId xmlns:a16="http://schemas.microsoft.com/office/drawing/2014/main" id="{4166D492-CFA0-464E-AAE8-E23BB245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89" name="Picture 20">
          <a:extLst>
            <a:ext uri="{FF2B5EF4-FFF2-40B4-BE49-F238E27FC236}">
              <a16:creationId xmlns:a16="http://schemas.microsoft.com/office/drawing/2014/main" id="{00174331-22A4-41BE-8527-560DFC8A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0" name="Picture 20">
          <a:extLst>
            <a:ext uri="{FF2B5EF4-FFF2-40B4-BE49-F238E27FC236}">
              <a16:creationId xmlns:a16="http://schemas.microsoft.com/office/drawing/2014/main" id="{220B6487-812E-4C93-BEF2-09417271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1" name="Picture 20">
          <a:extLst>
            <a:ext uri="{FF2B5EF4-FFF2-40B4-BE49-F238E27FC236}">
              <a16:creationId xmlns:a16="http://schemas.microsoft.com/office/drawing/2014/main" id="{49C776FF-F8A2-4F99-BA8B-0CF54B8E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2" name="Picture 20">
          <a:extLst>
            <a:ext uri="{FF2B5EF4-FFF2-40B4-BE49-F238E27FC236}">
              <a16:creationId xmlns:a16="http://schemas.microsoft.com/office/drawing/2014/main" id="{832F31BC-4E64-40A3-BF8D-611917D2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3" name="Picture 20">
          <a:extLst>
            <a:ext uri="{FF2B5EF4-FFF2-40B4-BE49-F238E27FC236}">
              <a16:creationId xmlns:a16="http://schemas.microsoft.com/office/drawing/2014/main" id="{7AFF6424-6289-4EA6-BC94-56380D24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4" name="Picture 20">
          <a:extLst>
            <a:ext uri="{FF2B5EF4-FFF2-40B4-BE49-F238E27FC236}">
              <a16:creationId xmlns:a16="http://schemas.microsoft.com/office/drawing/2014/main" id="{127160EB-0F86-4BF0-9C4A-DF3018D5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5" name="Picture 20">
          <a:extLst>
            <a:ext uri="{FF2B5EF4-FFF2-40B4-BE49-F238E27FC236}">
              <a16:creationId xmlns:a16="http://schemas.microsoft.com/office/drawing/2014/main" id="{D4BF39EC-CBB9-4D3B-895F-B1226BDE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6" name="Picture 20">
          <a:extLst>
            <a:ext uri="{FF2B5EF4-FFF2-40B4-BE49-F238E27FC236}">
              <a16:creationId xmlns:a16="http://schemas.microsoft.com/office/drawing/2014/main" id="{BE064BF5-123A-43D0-AAF6-94FBFC7E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7" name="Picture 20">
          <a:extLst>
            <a:ext uri="{FF2B5EF4-FFF2-40B4-BE49-F238E27FC236}">
              <a16:creationId xmlns:a16="http://schemas.microsoft.com/office/drawing/2014/main" id="{9BCCE76E-F65F-4DFC-9841-746A6546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8" name="Picture 20">
          <a:extLst>
            <a:ext uri="{FF2B5EF4-FFF2-40B4-BE49-F238E27FC236}">
              <a16:creationId xmlns:a16="http://schemas.microsoft.com/office/drawing/2014/main" id="{F333925F-A1F3-43A1-A471-1BBC830E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799" name="Picture 20">
          <a:extLst>
            <a:ext uri="{FF2B5EF4-FFF2-40B4-BE49-F238E27FC236}">
              <a16:creationId xmlns:a16="http://schemas.microsoft.com/office/drawing/2014/main" id="{4F2BB842-A014-4EA3-8B49-7F46B11E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00" name="Picture 20">
          <a:extLst>
            <a:ext uri="{FF2B5EF4-FFF2-40B4-BE49-F238E27FC236}">
              <a16:creationId xmlns:a16="http://schemas.microsoft.com/office/drawing/2014/main" id="{688FCC33-7CC2-4C25-812C-EB1DFA76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01" name="Picture 20">
          <a:extLst>
            <a:ext uri="{FF2B5EF4-FFF2-40B4-BE49-F238E27FC236}">
              <a16:creationId xmlns:a16="http://schemas.microsoft.com/office/drawing/2014/main" id="{61A5BDA6-1790-4567-A790-7527DAE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02" name="Picture 20">
          <a:extLst>
            <a:ext uri="{FF2B5EF4-FFF2-40B4-BE49-F238E27FC236}">
              <a16:creationId xmlns:a16="http://schemas.microsoft.com/office/drawing/2014/main" id="{C14BB298-62F0-457F-A636-CCB84E1D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03" name="Picture 20">
          <a:extLst>
            <a:ext uri="{FF2B5EF4-FFF2-40B4-BE49-F238E27FC236}">
              <a16:creationId xmlns:a16="http://schemas.microsoft.com/office/drawing/2014/main" id="{369DA756-A93E-44CC-9147-391EEB2D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04" name="Picture 20">
          <a:extLst>
            <a:ext uri="{FF2B5EF4-FFF2-40B4-BE49-F238E27FC236}">
              <a16:creationId xmlns:a16="http://schemas.microsoft.com/office/drawing/2014/main" id="{30BD9DCB-15F5-46E7-9BB4-30705322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05" name="Picture 20">
          <a:extLst>
            <a:ext uri="{FF2B5EF4-FFF2-40B4-BE49-F238E27FC236}">
              <a16:creationId xmlns:a16="http://schemas.microsoft.com/office/drawing/2014/main" id="{7C0D4449-24A5-4791-B4A3-E9CEF4E8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06" name="Picture 20">
          <a:extLst>
            <a:ext uri="{FF2B5EF4-FFF2-40B4-BE49-F238E27FC236}">
              <a16:creationId xmlns:a16="http://schemas.microsoft.com/office/drawing/2014/main" id="{08CCFA01-9D53-47F6-8CC3-E71E0A92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07" name="Picture 20">
          <a:extLst>
            <a:ext uri="{FF2B5EF4-FFF2-40B4-BE49-F238E27FC236}">
              <a16:creationId xmlns:a16="http://schemas.microsoft.com/office/drawing/2014/main" id="{4A78ED83-DB3E-4366-9A96-7341BB94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08" name="Picture 20">
          <a:extLst>
            <a:ext uri="{FF2B5EF4-FFF2-40B4-BE49-F238E27FC236}">
              <a16:creationId xmlns:a16="http://schemas.microsoft.com/office/drawing/2014/main" id="{58502CE4-9B14-48D0-B891-39CCFBF0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09" name="Picture 20">
          <a:extLst>
            <a:ext uri="{FF2B5EF4-FFF2-40B4-BE49-F238E27FC236}">
              <a16:creationId xmlns:a16="http://schemas.microsoft.com/office/drawing/2014/main" id="{2040D396-EC6E-4396-B13E-B62A8741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0" name="Picture 20">
          <a:extLst>
            <a:ext uri="{FF2B5EF4-FFF2-40B4-BE49-F238E27FC236}">
              <a16:creationId xmlns:a16="http://schemas.microsoft.com/office/drawing/2014/main" id="{BBF3FCF2-CC1F-4C43-8B38-AD9E5CBE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1" name="Picture 20">
          <a:extLst>
            <a:ext uri="{FF2B5EF4-FFF2-40B4-BE49-F238E27FC236}">
              <a16:creationId xmlns:a16="http://schemas.microsoft.com/office/drawing/2014/main" id="{7BD68460-550F-4320-B739-6244FF3A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2" name="Picture 20">
          <a:extLst>
            <a:ext uri="{FF2B5EF4-FFF2-40B4-BE49-F238E27FC236}">
              <a16:creationId xmlns:a16="http://schemas.microsoft.com/office/drawing/2014/main" id="{DFF47024-45EE-481F-AD91-9B676B46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3" name="Picture 20">
          <a:extLst>
            <a:ext uri="{FF2B5EF4-FFF2-40B4-BE49-F238E27FC236}">
              <a16:creationId xmlns:a16="http://schemas.microsoft.com/office/drawing/2014/main" id="{5C6B4E82-B9E8-4688-9859-4CDED0B2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4" name="Picture 20">
          <a:extLst>
            <a:ext uri="{FF2B5EF4-FFF2-40B4-BE49-F238E27FC236}">
              <a16:creationId xmlns:a16="http://schemas.microsoft.com/office/drawing/2014/main" id="{E3C685F7-42F0-41CF-98B1-561A1842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5" name="Picture 20">
          <a:extLst>
            <a:ext uri="{FF2B5EF4-FFF2-40B4-BE49-F238E27FC236}">
              <a16:creationId xmlns:a16="http://schemas.microsoft.com/office/drawing/2014/main" id="{C1137D06-EC9F-452D-81F3-D255BD01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6" name="Picture 20">
          <a:extLst>
            <a:ext uri="{FF2B5EF4-FFF2-40B4-BE49-F238E27FC236}">
              <a16:creationId xmlns:a16="http://schemas.microsoft.com/office/drawing/2014/main" id="{B6FC9557-EEB0-42A2-9059-5D03FA4B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7" name="Picture 20">
          <a:extLst>
            <a:ext uri="{FF2B5EF4-FFF2-40B4-BE49-F238E27FC236}">
              <a16:creationId xmlns:a16="http://schemas.microsoft.com/office/drawing/2014/main" id="{803EFCD9-5B0E-413F-A2E9-52EEB5BC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8" name="Picture 20">
          <a:extLst>
            <a:ext uri="{FF2B5EF4-FFF2-40B4-BE49-F238E27FC236}">
              <a16:creationId xmlns:a16="http://schemas.microsoft.com/office/drawing/2014/main" id="{5E343841-BD8C-4DE2-8579-A644E0DA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19" name="Picture 20">
          <a:extLst>
            <a:ext uri="{FF2B5EF4-FFF2-40B4-BE49-F238E27FC236}">
              <a16:creationId xmlns:a16="http://schemas.microsoft.com/office/drawing/2014/main" id="{6243075B-1AF9-4FA7-81C1-0C7EEFA4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0" name="Picture 20">
          <a:extLst>
            <a:ext uri="{FF2B5EF4-FFF2-40B4-BE49-F238E27FC236}">
              <a16:creationId xmlns:a16="http://schemas.microsoft.com/office/drawing/2014/main" id="{66CD7AA0-4E75-4BC5-A084-755E94D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1" name="Picture 20">
          <a:extLst>
            <a:ext uri="{FF2B5EF4-FFF2-40B4-BE49-F238E27FC236}">
              <a16:creationId xmlns:a16="http://schemas.microsoft.com/office/drawing/2014/main" id="{BFDC4E8C-F205-4C6A-A54F-712A4E28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2" name="Picture 20">
          <a:extLst>
            <a:ext uri="{FF2B5EF4-FFF2-40B4-BE49-F238E27FC236}">
              <a16:creationId xmlns:a16="http://schemas.microsoft.com/office/drawing/2014/main" id="{D5BFF645-4AE2-4606-84F1-95401820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3" name="Picture 20">
          <a:extLst>
            <a:ext uri="{FF2B5EF4-FFF2-40B4-BE49-F238E27FC236}">
              <a16:creationId xmlns:a16="http://schemas.microsoft.com/office/drawing/2014/main" id="{33937EBE-FEE2-4954-A876-2E8732F6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4" name="Picture 20">
          <a:extLst>
            <a:ext uri="{FF2B5EF4-FFF2-40B4-BE49-F238E27FC236}">
              <a16:creationId xmlns:a16="http://schemas.microsoft.com/office/drawing/2014/main" id="{091CB910-50D0-4E0E-BE3C-2E6AE7F2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5" name="Picture 20">
          <a:extLst>
            <a:ext uri="{FF2B5EF4-FFF2-40B4-BE49-F238E27FC236}">
              <a16:creationId xmlns:a16="http://schemas.microsoft.com/office/drawing/2014/main" id="{B17D95CB-48C2-4623-9CEF-53E792CE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26" name="Picture 20">
          <a:extLst>
            <a:ext uri="{FF2B5EF4-FFF2-40B4-BE49-F238E27FC236}">
              <a16:creationId xmlns:a16="http://schemas.microsoft.com/office/drawing/2014/main" id="{B8D04EF4-F4A6-42AE-AC04-3DD2D770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27" name="Picture 20">
          <a:extLst>
            <a:ext uri="{FF2B5EF4-FFF2-40B4-BE49-F238E27FC236}">
              <a16:creationId xmlns:a16="http://schemas.microsoft.com/office/drawing/2014/main" id="{C4C7B0E7-AD8D-474E-9BA1-E8C56D03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28" name="Picture 20">
          <a:extLst>
            <a:ext uri="{FF2B5EF4-FFF2-40B4-BE49-F238E27FC236}">
              <a16:creationId xmlns:a16="http://schemas.microsoft.com/office/drawing/2014/main" id="{B818EE33-460E-479E-AE84-56445171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29" name="Picture 20">
          <a:extLst>
            <a:ext uri="{FF2B5EF4-FFF2-40B4-BE49-F238E27FC236}">
              <a16:creationId xmlns:a16="http://schemas.microsoft.com/office/drawing/2014/main" id="{360FE577-BF3D-4823-8C48-3C7EC887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0" name="Picture 20">
          <a:extLst>
            <a:ext uri="{FF2B5EF4-FFF2-40B4-BE49-F238E27FC236}">
              <a16:creationId xmlns:a16="http://schemas.microsoft.com/office/drawing/2014/main" id="{5C006262-2CA4-43F5-A490-EAF8FE4B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1" name="Picture 20">
          <a:extLst>
            <a:ext uri="{FF2B5EF4-FFF2-40B4-BE49-F238E27FC236}">
              <a16:creationId xmlns:a16="http://schemas.microsoft.com/office/drawing/2014/main" id="{899DB79A-69F4-48E8-B682-DE6AABC1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2" name="Picture 20">
          <a:extLst>
            <a:ext uri="{FF2B5EF4-FFF2-40B4-BE49-F238E27FC236}">
              <a16:creationId xmlns:a16="http://schemas.microsoft.com/office/drawing/2014/main" id="{444168AE-40E4-414E-ADBE-F617819A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3" name="Picture 20">
          <a:extLst>
            <a:ext uri="{FF2B5EF4-FFF2-40B4-BE49-F238E27FC236}">
              <a16:creationId xmlns:a16="http://schemas.microsoft.com/office/drawing/2014/main" id="{35021C1C-9878-4BCB-87D0-37FF0A3EA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4" name="Picture 20">
          <a:extLst>
            <a:ext uri="{FF2B5EF4-FFF2-40B4-BE49-F238E27FC236}">
              <a16:creationId xmlns:a16="http://schemas.microsoft.com/office/drawing/2014/main" id="{D1278708-0C76-42FA-957B-87AF024C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5" name="Picture 20">
          <a:extLst>
            <a:ext uri="{FF2B5EF4-FFF2-40B4-BE49-F238E27FC236}">
              <a16:creationId xmlns:a16="http://schemas.microsoft.com/office/drawing/2014/main" id="{9BFEB747-0A02-4537-935B-CC262057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6" name="Picture 20">
          <a:extLst>
            <a:ext uri="{FF2B5EF4-FFF2-40B4-BE49-F238E27FC236}">
              <a16:creationId xmlns:a16="http://schemas.microsoft.com/office/drawing/2014/main" id="{44F9A2DE-9D08-47AA-9500-8EC31147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7" name="Picture 20">
          <a:extLst>
            <a:ext uri="{FF2B5EF4-FFF2-40B4-BE49-F238E27FC236}">
              <a16:creationId xmlns:a16="http://schemas.microsoft.com/office/drawing/2014/main" id="{C89887C1-6AC3-4FE9-A3EA-100A0BBB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8" name="Picture 20">
          <a:extLst>
            <a:ext uri="{FF2B5EF4-FFF2-40B4-BE49-F238E27FC236}">
              <a16:creationId xmlns:a16="http://schemas.microsoft.com/office/drawing/2014/main" id="{6E8C83EC-B493-4484-AF22-D661BDC4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39" name="Picture 20">
          <a:extLst>
            <a:ext uri="{FF2B5EF4-FFF2-40B4-BE49-F238E27FC236}">
              <a16:creationId xmlns:a16="http://schemas.microsoft.com/office/drawing/2014/main" id="{0913970A-A41A-4B93-9062-1B121DD9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0" name="Picture 20">
          <a:extLst>
            <a:ext uri="{FF2B5EF4-FFF2-40B4-BE49-F238E27FC236}">
              <a16:creationId xmlns:a16="http://schemas.microsoft.com/office/drawing/2014/main" id="{02E11123-E2B7-4797-ACD5-96845BB2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1" name="Picture 20">
          <a:extLst>
            <a:ext uri="{FF2B5EF4-FFF2-40B4-BE49-F238E27FC236}">
              <a16:creationId xmlns:a16="http://schemas.microsoft.com/office/drawing/2014/main" id="{D9956CCF-D4C8-4A5E-BD8C-D4F90DEB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2" name="Picture 20">
          <a:extLst>
            <a:ext uri="{FF2B5EF4-FFF2-40B4-BE49-F238E27FC236}">
              <a16:creationId xmlns:a16="http://schemas.microsoft.com/office/drawing/2014/main" id="{C0374E65-DA02-4F3B-99C4-4D1B9EE4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3" name="Picture 20">
          <a:extLst>
            <a:ext uri="{FF2B5EF4-FFF2-40B4-BE49-F238E27FC236}">
              <a16:creationId xmlns:a16="http://schemas.microsoft.com/office/drawing/2014/main" id="{99A9B1AC-C8D3-4B1E-A71D-F0AB1351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4" name="Picture 20">
          <a:extLst>
            <a:ext uri="{FF2B5EF4-FFF2-40B4-BE49-F238E27FC236}">
              <a16:creationId xmlns:a16="http://schemas.microsoft.com/office/drawing/2014/main" id="{A89449E5-28EE-4731-A517-E54E4119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5" name="Picture 20">
          <a:extLst>
            <a:ext uri="{FF2B5EF4-FFF2-40B4-BE49-F238E27FC236}">
              <a16:creationId xmlns:a16="http://schemas.microsoft.com/office/drawing/2014/main" id="{1E3FFEAB-2886-4076-890A-223E6194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6" name="Picture 20">
          <a:extLst>
            <a:ext uri="{FF2B5EF4-FFF2-40B4-BE49-F238E27FC236}">
              <a16:creationId xmlns:a16="http://schemas.microsoft.com/office/drawing/2014/main" id="{BF709B1F-1044-4474-B0D1-D21B6322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7" name="Picture 20">
          <a:extLst>
            <a:ext uri="{FF2B5EF4-FFF2-40B4-BE49-F238E27FC236}">
              <a16:creationId xmlns:a16="http://schemas.microsoft.com/office/drawing/2014/main" id="{D340A395-43E0-4566-9EB7-675B032C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8" name="Picture 20">
          <a:extLst>
            <a:ext uri="{FF2B5EF4-FFF2-40B4-BE49-F238E27FC236}">
              <a16:creationId xmlns:a16="http://schemas.microsoft.com/office/drawing/2014/main" id="{9B7464EE-AFCA-4595-8F59-A8AB182F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49" name="Picture 20">
          <a:extLst>
            <a:ext uri="{FF2B5EF4-FFF2-40B4-BE49-F238E27FC236}">
              <a16:creationId xmlns:a16="http://schemas.microsoft.com/office/drawing/2014/main" id="{0E5D6EF4-BAF1-477F-9944-25EE6B18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79375"/>
    <xdr:pic>
      <xdr:nvPicPr>
        <xdr:cNvPr id="3850" name="Picture 20">
          <a:extLst>
            <a:ext uri="{FF2B5EF4-FFF2-40B4-BE49-F238E27FC236}">
              <a16:creationId xmlns:a16="http://schemas.microsoft.com/office/drawing/2014/main" id="{E1853A94-9CC6-4943-80F8-C07A6D95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51" name="Picture 20">
          <a:extLst>
            <a:ext uri="{FF2B5EF4-FFF2-40B4-BE49-F238E27FC236}">
              <a16:creationId xmlns:a16="http://schemas.microsoft.com/office/drawing/2014/main" id="{DE5317A3-5DEC-48A9-86E2-FF0A6890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52" name="Picture 20">
          <a:extLst>
            <a:ext uri="{FF2B5EF4-FFF2-40B4-BE49-F238E27FC236}">
              <a16:creationId xmlns:a16="http://schemas.microsoft.com/office/drawing/2014/main" id="{DD454D4F-02FA-4B49-B1BB-5C4BF052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276</xdr:row>
      <xdr:rowOff>0</xdr:rowOff>
    </xdr:from>
    <xdr:ext cx="9525" cy="82873"/>
    <xdr:pic>
      <xdr:nvPicPr>
        <xdr:cNvPr id="3853" name="Picture 20">
          <a:extLst>
            <a:ext uri="{FF2B5EF4-FFF2-40B4-BE49-F238E27FC236}">
              <a16:creationId xmlns:a16="http://schemas.microsoft.com/office/drawing/2014/main" id="{AE27CB8C-1F15-480B-A85E-98D81C94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54" name="Picture 20">
          <a:extLst>
            <a:ext uri="{FF2B5EF4-FFF2-40B4-BE49-F238E27FC236}">
              <a16:creationId xmlns:a16="http://schemas.microsoft.com/office/drawing/2014/main" id="{7F68766E-D2D0-4FEA-BD84-7EB00937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55" name="Picture 20">
          <a:extLst>
            <a:ext uri="{FF2B5EF4-FFF2-40B4-BE49-F238E27FC236}">
              <a16:creationId xmlns:a16="http://schemas.microsoft.com/office/drawing/2014/main" id="{20DC3FD0-0745-4263-8A3A-00D7C3EF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56" name="Picture 20">
          <a:extLst>
            <a:ext uri="{FF2B5EF4-FFF2-40B4-BE49-F238E27FC236}">
              <a16:creationId xmlns:a16="http://schemas.microsoft.com/office/drawing/2014/main" id="{5795C255-EA48-4588-8C10-900729CF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57" name="Picture 20">
          <a:extLst>
            <a:ext uri="{FF2B5EF4-FFF2-40B4-BE49-F238E27FC236}">
              <a16:creationId xmlns:a16="http://schemas.microsoft.com/office/drawing/2014/main" id="{34A8745D-C6B4-4DFA-A6C6-19C3D8E4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58" name="Picture 20">
          <a:extLst>
            <a:ext uri="{FF2B5EF4-FFF2-40B4-BE49-F238E27FC236}">
              <a16:creationId xmlns:a16="http://schemas.microsoft.com/office/drawing/2014/main" id="{58EC8D79-B4EF-469F-B241-D14A28A1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59" name="Picture 20">
          <a:extLst>
            <a:ext uri="{FF2B5EF4-FFF2-40B4-BE49-F238E27FC236}">
              <a16:creationId xmlns:a16="http://schemas.microsoft.com/office/drawing/2014/main" id="{81F1241C-A10A-463D-96D0-C28013A41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0" name="Picture 20">
          <a:extLst>
            <a:ext uri="{FF2B5EF4-FFF2-40B4-BE49-F238E27FC236}">
              <a16:creationId xmlns:a16="http://schemas.microsoft.com/office/drawing/2014/main" id="{774DBD0F-3790-4981-8D87-36117257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1" name="Picture 20">
          <a:extLst>
            <a:ext uri="{FF2B5EF4-FFF2-40B4-BE49-F238E27FC236}">
              <a16:creationId xmlns:a16="http://schemas.microsoft.com/office/drawing/2014/main" id="{2040080E-CC10-4223-AF59-607120D4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2" name="Picture 20">
          <a:extLst>
            <a:ext uri="{FF2B5EF4-FFF2-40B4-BE49-F238E27FC236}">
              <a16:creationId xmlns:a16="http://schemas.microsoft.com/office/drawing/2014/main" id="{1FDD85D7-6925-4063-8F63-21817084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3" name="Picture 20">
          <a:extLst>
            <a:ext uri="{FF2B5EF4-FFF2-40B4-BE49-F238E27FC236}">
              <a16:creationId xmlns:a16="http://schemas.microsoft.com/office/drawing/2014/main" id="{069641E5-3D4B-4A0C-8674-F175D18F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4" name="Picture 20">
          <a:extLst>
            <a:ext uri="{FF2B5EF4-FFF2-40B4-BE49-F238E27FC236}">
              <a16:creationId xmlns:a16="http://schemas.microsoft.com/office/drawing/2014/main" id="{1118BE93-0C1B-4B51-A9E3-324851BB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5" name="Picture 20">
          <a:extLst>
            <a:ext uri="{FF2B5EF4-FFF2-40B4-BE49-F238E27FC236}">
              <a16:creationId xmlns:a16="http://schemas.microsoft.com/office/drawing/2014/main" id="{79BD5126-467C-467B-A591-537F395C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6" name="Picture 20">
          <a:extLst>
            <a:ext uri="{FF2B5EF4-FFF2-40B4-BE49-F238E27FC236}">
              <a16:creationId xmlns:a16="http://schemas.microsoft.com/office/drawing/2014/main" id="{08252AD8-05B2-4EFF-BF80-CA4734B9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7" name="Picture 20">
          <a:extLst>
            <a:ext uri="{FF2B5EF4-FFF2-40B4-BE49-F238E27FC236}">
              <a16:creationId xmlns:a16="http://schemas.microsoft.com/office/drawing/2014/main" id="{9ABABD81-B33B-45BE-9A50-58BFFF75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8" name="Picture 20">
          <a:extLst>
            <a:ext uri="{FF2B5EF4-FFF2-40B4-BE49-F238E27FC236}">
              <a16:creationId xmlns:a16="http://schemas.microsoft.com/office/drawing/2014/main" id="{3B62A809-15B4-4451-8924-1E9B4198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69" name="Picture 20">
          <a:extLst>
            <a:ext uri="{FF2B5EF4-FFF2-40B4-BE49-F238E27FC236}">
              <a16:creationId xmlns:a16="http://schemas.microsoft.com/office/drawing/2014/main" id="{1E506C2C-CE5E-454F-98F4-ABF14E50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70" name="Picture 20">
          <a:extLst>
            <a:ext uri="{FF2B5EF4-FFF2-40B4-BE49-F238E27FC236}">
              <a16:creationId xmlns:a16="http://schemas.microsoft.com/office/drawing/2014/main" id="{FB3574DE-0B1F-4FEF-AC1A-0F514D57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71" name="Picture 20">
          <a:extLst>
            <a:ext uri="{FF2B5EF4-FFF2-40B4-BE49-F238E27FC236}">
              <a16:creationId xmlns:a16="http://schemas.microsoft.com/office/drawing/2014/main" id="{FBD1E4C2-6229-45AD-B2FD-B38CCC80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72" name="Picture 20">
          <a:extLst>
            <a:ext uri="{FF2B5EF4-FFF2-40B4-BE49-F238E27FC236}">
              <a16:creationId xmlns:a16="http://schemas.microsoft.com/office/drawing/2014/main" id="{B87FE845-F1AE-4962-A6B3-41B0FA41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73" name="Picture 20">
          <a:extLst>
            <a:ext uri="{FF2B5EF4-FFF2-40B4-BE49-F238E27FC236}">
              <a16:creationId xmlns:a16="http://schemas.microsoft.com/office/drawing/2014/main" id="{22784C14-0C8D-44C2-971F-3E0B04CC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74" name="Picture 20">
          <a:extLst>
            <a:ext uri="{FF2B5EF4-FFF2-40B4-BE49-F238E27FC236}">
              <a16:creationId xmlns:a16="http://schemas.microsoft.com/office/drawing/2014/main" id="{76660E1D-B1FD-4085-A579-20629C0B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75" name="Picture 20">
          <a:extLst>
            <a:ext uri="{FF2B5EF4-FFF2-40B4-BE49-F238E27FC236}">
              <a16:creationId xmlns:a16="http://schemas.microsoft.com/office/drawing/2014/main" id="{A2CFBD50-36CC-4F68-9252-ED80075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76" name="Picture 20">
          <a:extLst>
            <a:ext uri="{FF2B5EF4-FFF2-40B4-BE49-F238E27FC236}">
              <a16:creationId xmlns:a16="http://schemas.microsoft.com/office/drawing/2014/main" id="{603A316E-6976-4258-9B83-0E66B5DF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77" name="Picture 20">
          <a:extLst>
            <a:ext uri="{FF2B5EF4-FFF2-40B4-BE49-F238E27FC236}">
              <a16:creationId xmlns:a16="http://schemas.microsoft.com/office/drawing/2014/main" id="{F8EB81FB-E663-4561-A57E-33FF0A09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78" name="Picture 20">
          <a:extLst>
            <a:ext uri="{FF2B5EF4-FFF2-40B4-BE49-F238E27FC236}">
              <a16:creationId xmlns:a16="http://schemas.microsoft.com/office/drawing/2014/main" id="{C524CCED-5EE8-40C1-A29F-77DA3E73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79" name="Picture 20">
          <a:extLst>
            <a:ext uri="{FF2B5EF4-FFF2-40B4-BE49-F238E27FC236}">
              <a16:creationId xmlns:a16="http://schemas.microsoft.com/office/drawing/2014/main" id="{BAA1A78B-72D9-42E4-AEA4-33339911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0" name="Picture 20">
          <a:extLst>
            <a:ext uri="{FF2B5EF4-FFF2-40B4-BE49-F238E27FC236}">
              <a16:creationId xmlns:a16="http://schemas.microsoft.com/office/drawing/2014/main" id="{EFB5EB4D-2C47-4018-BB6F-88E9EE74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1" name="Picture 20">
          <a:extLst>
            <a:ext uri="{FF2B5EF4-FFF2-40B4-BE49-F238E27FC236}">
              <a16:creationId xmlns:a16="http://schemas.microsoft.com/office/drawing/2014/main" id="{190C3DD7-3451-4069-A322-862BCC30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2" name="Picture 20">
          <a:extLst>
            <a:ext uri="{FF2B5EF4-FFF2-40B4-BE49-F238E27FC236}">
              <a16:creationId xmlns:a16="http://schemas.microsoft.com/office/drawing/2014/main" id="{01CC665B-F0A6-4168-8C79-180FC26E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3" name="Picture 20">
          <a:extLst>
            <a:ext uri="{FF2B5EF4-FFF2-40B4-BE49-F238E27FC236}">
              <a16:creationId xmlns:a16="http://schemas.microsoft.com/office/drawing/2014/main" id="{9E992D5E-464E-4523-86EF-524874D3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4" name="Picture 20">
          <a:extLst>
            <a:ext uri="{FF2B5EF4-FFF2-40B4-BE49-F238E27FC236}">
              <a16:creationId xmlns:a16="http://schemas.microsoft.com/office/drawing/2014/main" id="{B9C81C0F-5714-43BB-930A-968652B7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5" name="Picture 20">
          <a:extLst>
            <a:ext uri="{FF2B5EF4-FFF2-40B4-BE49-F238E27FC236}">
              <a16:creationId xmlns:a16="http://schemas.microsoft.com/office/drawing/2014/main" id="{10AAEA70-AF8C-4E49-92C6-4A527043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6" name="Picture 20">
          <a:extLst>
            <a:ext uri="{FF2B5EF4-FFF2-40B4-BE49-F238E27FC236}">
              <a16:creationId xmlns:a16="http://schemas.microsoft.com/office/drawing/2014/main" id="{9790153A-0509-4322-9DB0-F37E87DD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7" name="Picture 20">
          <a:extLst>
            <a:ext uri="{FF2B5EF4-FFF2-40B4-BE49-F238E27FC236}">
              <a16:creationId xmlns:a16="http://schemas.microsoft.com/office/drawing/2014/main" id="{27269C27-7A55-4DEB-8299-983FBE7B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8" name="Picture 20">
          <a:extLst>
            <a:ext uri="{FF2B5EF4-FFF2-40B4-BE49-F238E27FC236}">
              <a16:creationId xmlns:a16="http://schemas.microsoft.com/office/drawing/2014/main" id="{0E77310E-70E6-4343-959D-C5C180DB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89" name="Picture 20">
          <a:extLst>
            <a:ext uri="{FF2B5EF4-FFF2-40B4-BE49-F238E27FC236}">
              <a16:creationId xmlns:a16="http://schemas.microsoft.com/office/drawing/2014/main" id="{CE43F2EF-F9D1-4478-9B16-74F3752C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90" name="Picture 20">
          <a:extLst>
            <a:ext uri="{FF2B5EF4-FFF2-40B4-BE49-F238E27FC236}">
              <a16:creationId xmlns:a16="http://schemas.microsoft.com/office/drawing/2014/main" id="{C7FD4E27-8CA1-41DA-81A9-83AFA639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91" name="Picture 20">
          <a:extLst>
            <a:ext uri="{FF2B5EF4-FFF2-40B4-BE49-F238E27FC236}">
              <a16:creationId xmlns:a16="http://schemas.microsoft.com/office/drawing/2014/main" id="{0772D110-FB3F-4B7C-81A2-BFDE9381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92" name="Picture 20">
          <a:extLst>
            <a:ext uri="{FF2B5EF4-FFF2-40B4-BE49-F238E27FC236}">
              <a16:creationId xmlns:a16="http://schemas.microsoft.com/office/drawing/2014/main" id="{A921A238-E159-4F08-9E1A-D193042E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93" name="Picture 20">
          <a:extLst>
            <a:ext uri="{FF2B5EF4-FFF2-40B4-BE49-F238E27FC236}">
              <a16:creationId xmlns:a16="http://schemas.microsoft.com/office/drawing/2014/main" id="{FD8E1016-6EAA-48A9-A309-355A7F02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94" name="Picture 20">
          <a:extLst>
            <a:ext uri="{FF2B5EF4-FFF2-40B4-BE49-F238E27FC236}">
              <a16:creationId xmlns:a16="http://schemas.microsoft.com/office/drawing/2014/main" id="{57F8869B-C0D5-4188-8BAA-A58B68C5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95" name="Picture 20">
          <a:extLst>
            <a:ext uri="{FF2B5EF4-FFF2-40B4-BE49-F238E27FC236}">
              <a16:creationId xmlns:a16="http://schemas.microsoft.com/office/drawing/2014/main" id="{9D021276-D430-4056-A9A1-0FC1886B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896" name="Picture 20">
          <a:extLst>
            <a:ext uri="{FF2B5EF4-FFF2-40B4-BE49-F238E27FC236}">
              <a16:creationId xmlns:a16="http://schemas.microsoft.com/office/drawing/2014/main" id="{AC55047B-9479-4F71-92A3-BAE23D29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97" name="Picture 20">
          <a:extLst>
            <a:ext uri="{FF2B5EF4-FFF2-40B4-BE49-F238E27FC236}">
              <a16:creationId xmlns:a16="http://schemas.microsoft.com/office/drawing/2014/main" id="{1D69B1A8-9EA8-4AD9-92CD-4F6C9633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98" name="Picture 20">
          <a:extLst>
            <a:ext uri="{FF2B5EF4-FFF2-40B4-BE49-F238E27FC236}">
              <a16:creationId xmlns:a16="http://schemas.microsoft.com/office/drawing/2014/main" id="{E8281D1A-1788-40A5-B486-9E468BE0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899" name="Picture 20">
          <a:extLst>
            <a:ext uri="{FF2B5EF4-FFF2-40B4-BE49-F238E27FC236}">
              <a16:creationId xmlns:a16="http://schemas.microsoft.com/office/drawing/2014/main" id="{CA8C2842-7160-4B64-A822-423EBC27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0" name="Picture 20">
          <a:extLst>
            <a:ext uri="{FF2B5EF4-FFF2-40B4-BE49-F238E27FC236}">
              <a16:creationId xmlns:a16="http://schemas.microsoft.com/office/drawing/2014/main" id="{1F0C656B-E85F-46DC-B7C3-06E6AD03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1" name="Picture 20">
          <a:extLst>
            <a:ext uri="{FF2B5EF4-FFF2-40B4-BE49-F238E27FC236}">
              <a16:creationId xmlns:a16="http://schemas.microsoft.com/office/drawing/2014/main" id="{8E06E211-239E-4A6F-87D1-43F8C40A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2" name="Picture 20">
          <a:extLst>
            <a:ext uri="{FF2B5EF4-FFF2-40B4-BE49-F238E27FC236}">
              <a16:creationId xmlns:a16="http://schemas.microsoft.com/office/drawing/2014/main" id="{36FA3450-78FE-4F51-9727-B49A8018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3" name="Picture 20">
          <a:extLst>
            <a:ext uri="{FF2B5EF4-FFF2-40B4-BE49-F238E27FC236}">
              <a16:creationId xmlns:a16="http://schemas.microsoft.com/office/drawing/2014/main" id="{7D22B20B-2418-4449-84FE-1E0493A0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4" name="Picture 20">
          <a:extLst>
            <a:ext uri="{FF2B5EF4-FFF2-40B4-BE49-F238E27FC236}">
              <a16:creationId xmlns:a16="http://schemas.microsoft.com/office/drawing/2014/main" id="{6C80851D-2F24-48CD-B783-DD4710EC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5" name="Picture 20">
          <a:extLst>
            <a:ext uri="{FF2B5EF4-FFF2-40B4-BE49-F238E27FC236}">
              <a16:creationId xmlns:a16="http://schemas.microsoft.com/office/drawing/2014/main" id="{7D514915-D84A-46FF-AF9A-E6E55080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6" name="Picture 20">
          <a:extLst>
            <a:ext uri="{FF2B5EF4-FFF2-40B4-BE49-F238E27FC236}">
              <a16:creationId xmlns:a16="http://schemas.microsoft.com/office/drawing/2014/main" id="{C5A5CF55-8762-4370-B25A-7632D0F9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7" name="Picture 20">
          <a:extLst>
            <a:ext uri="{FF2B5EF4-FFF2-40B4-BE49-F238E27FC236}">
              <a16:creationId xmlns:a16="http://schemas.microsoft.com/office/drawing/2014/main" id="{DBBD0059-9ED3-4070-90E9-57B1D45E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8" name="Picture 20">
          <a:extLst>
            <a:ext uri="{FF2B5EF4-FFF2-40B4-BE49-F238E27FC236}">
              <a16:creationId xmlns:a16="http://schemas.microsoft.com/office/drawing/2014/main" id="{4E7075F5-50EB-4332-96A9-B26C7FB6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09" name="Picture 20">
          <a:extLst>
            <a:ext uri="{FF2B5EF4-FFF2-40B4-BE49-F238E27FC236}">
              <a16:creationId xmlns:a16="http://schemas.microsoft.com/office/drawing/2014/main" id="{DE5375BF-AE8C-4379-A2BF-BAFF9771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0" name="Picture 20">
          <a:extLst>
            <a:ext uri="{FF2B5EF4-FFF2-40B4-BE49-F238E27FC236}">
              <a16:creationId xmlns:a16="http://schemas.microsoft.com/office/drawing/2014/main" id="{7BF82C98-4879-4BC5-B862-A2D15213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1" name="Picture 20">
          <a:extLst>
            <a:ext uri="{FF2B5EF4-FFF2-40B4-BE49-F238E27FC236}">
              <a16:creationId xmlns:a16="http://schemas.microsoft.com/office/drawing/2014/main" id="{5431B9C0-1F31-40B1-81EC-73328258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2" name="Picture 20">
          <a:extLst>
            <a:ext uri="{FF2B5EF4-FFF2-40B4-BE49-F238E27FC236}">
              <a16:creationId xmlns:a16="http://schemas.microsoft.com/office/drawing/2014/main" id="{13F010F7-1B20-4561-9ACB-8C01E33C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3" name="Picture 20">
          <a:extLst>
            <a:ext uri="{FF2B5EF4-FFF2-40B4-BE49-F238E27FC236}">
              <a16:creationId xmlns:a16="http://schemas.microsoft.com/office/drawing/2014/main" id="{3E23596D-898C-4228-A19F-75CC1894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4" name="Picture 20">
          <a:extLst>
            <a:ext uri="{FF2B5EF4-FFF2-40B4-BE49-F238E27FC236}">
              <a16:creationId xmlns:a16="http://schemas.microsoft.com/office/drawing/2014/main" id="{36C6A543-8A83-4CC5-A3F1-1C2C82E5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5" name="Picture 20">
          <a:extLst>
            <a:ext uri="{FF2B5EF4-FFF2-40B4-BE49-F238E27FC236}">
              <a16:creationId xmlns:a16="http://schemas.microsoft.com/office/drawing/2014/main" id="{38CDB5E5-95A4-40EA-ACFA-06CF859A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6" name="Picture 20">
          <a:extLst>
            <a:ext uri="{FF2B5EF4-FFF2-40B4-BE49-F238E27FC236}">
              <a16:creationId xmlns:a16="http://schemas.microsoft.com/office/drawing/2014/main" id="{274A2944-2F3E-437D-833C-5688D499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7" name="Picture 20">
          <a:extLst>
            <a:ext uri="{FF2B5EF4-FFF2-40B4-BE49-F238E27FC236}">
              <a16:creationId xmlns:a16="http://schemas.microsoft.com/office/drawing/2014/main" id="{D540706E-4F45-4C7A-8E90-50522514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18" name="Picture 20">
          <a:extLst>
            <a:ext uri="{FF2B5EF4-FFF2-40B4-BE49-F238E27FC236}">
              <a16:creationId xmlns:a16="http://schemas.microsoft.com/office/drawing/2014/main" id="{74232811-8B35-4204-9959-173C6782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19" name="Picture 20">
          <a:extLst>
            <a:ext uri="{FF2B5EF4-FFF2-40B4-BE49-F238E27FC236}">
              <a16:creationId xmlns:a16="http://schemas.microsoft.com/office/drawing/2014/main" id="{83790A27-9642-4980-B327-45F0D168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0" name="Picture 20">
          <a:extLst>
            <a:ext uri="{FF2B5EF4-FFF2-40B4-BE49-F238E27FC236}">
              <a16:creationId xmlns:a16="http://schemas.microsoft.com/office/drawing/2014/main" id="{1FBCAF26-135E-420F-96B5-2E9260CF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1" name="Picture 20">
          <a:extLst>
            <a:ext uri="{FF2B5EF4-FFF2-40B4-BE49-F238E27FC236}">
              <a16:creationId xmlns:a16="http://schemas.microsoft.com/office/drawing/2014/main" id="{03E7F9E1-C5B1-45F8-95ED-97EBE78C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2" name="Picture 20">
          <a:extLst>
            <a:ext uri="{FF2B5EF4-FFF2-40B4-BE49-F238E27FC236}">
              <a16:creationId xmlns:a16="http://schemas.microsoft.com/office/drawing/2014/main" id="{2B075EF8-CD26-4E83-88F9-9F1FF84B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3" name="Picture 20">
          <a:extLst>
            <a:ext uri="{FF2B5EF4-FFF2-40B4-BE49-F238E27FC236}">
              <a16:creationId xmlns:a16="http://schemas.microsoft.com/office/drawing/2014/main" id="{FACD8C17-BDB6-499D-88BC-31774E1E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4" name="Picture 20">
          <a:extLst>
            <a:ext uri="{FF2B5EF4-FFF2-40B4-BE49-F238E27FC236}">
              <a16:creationId xmlns:a16="http://schemas.microsoft.com/office/drawing/2014/main" id="{646FD931-A057-4D7F-AF3C-FDBAD8BB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5" name="Picture 20">
          <a:extLst>
            <a:ext uri="{FF2B5EF4-FFF2-40B4-BE49-F238E27FC236}">
              <a16:creationId xmlns:a16="http://schemas.microsoft.com/office/drawing/2014/main" id="{E885D0F6-B6E7-4975-9128-66933332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6" name="Picture 20">
          <a:extLst>
            <a:ext uri="{FF2B5EF4-FFF2-40B4-BE49-F238E27FC236}">
              <a16:creationId xmlns:a16="http://schemas.microsoft.com/office/drawing/2014/main" id="{A640C3A7-89E9-4270-A388-A5FCB5DE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7" name="Picture 20">
          <a:extLst>
            <a:ext uri="{FF2B5EF4-FFF2-40B4-BE49-F238E27FC236}">
              <a16:creationId xmlns:a16="http://schemas.microsoft.com/office/drawing/2014/main" id="{1E443952-E275-42EF-A4BE-B99AEFAC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8" name="Picture 20">
          <a:extLst>
            <a:ext uri="{FF2B5EF4-FFF2-40B4-BE49-F238E27FC236}">
              <a16:creationId xmlns:a16="http://schemas.microsoft.com/office/drawing/2014/main" id="{9BEE98D7-49D4-4D25-A79E-8AC2B362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29" name="Picture 20">
          <a:extLst>
            <a:ext uri="{FF2B5EF4-FFF2-40B4-BE49-F238E27FC236}">
              <a16:creationId xmlns:a16="http://schemas.microsoft.com/office/drawing/2014/main" id="{B83B2217-E1FD-4E6D-9712-761E1320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0" name="Picture 20">
          <a:extLst>
            <a:ext uri="{FF2B5EF4-FFF2-40B4-BE49-F238E27FC236}">
              <a16:creationId xmlns:a16="http://schemas.microsoft.com/office/drawing/2014/main" id="{EE5E95F3-3ABE-4E38-90FD-6B608FFF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1" name="Picture 20">
          <a:extLst>
            <a:ext uri="{FF2B5EF4-FFF2-40B4-BE49-F238E27FC236}">
              <a16:creationId xmlns:a16="http://schemas.microsoft.com/office/drawing/2014/main" id="{ADEE62BD-3072-4FD5-B24D-1EF56314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2" name="Picture 20">
          <a:extLst>
            <a:ext uri="{FF2B5EF4-FFF2-40B4-BE49-F238E27FC236}">
              <a16:creationId xmlns:a16="http://schemas.microsoft.com/office/drawing/2014/main" id="{FA2466EB-BB79-40BC-86FF-26F8A58B1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3" name="Picture 20">
          <a:extLst>
            <a:ext uri="{FF2B5EF4-FFF2-40B4-BE49-F238E27FC236}">
              <a16:creationId xmlns:a16="http://schemas.microsoft.com/office/drawing/2014/main" id="{63D6D156-8CCC-4C5D-9DB0-40A73CC1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4" name="Picture 20">
          <a:extLst>
            <a:ext uri="{FF2B5EF4-FFF2-40B4-BE49-F238E27FC236}">
              <a16:creationId xmlns:a16="http://schemas.microsoft.com/office/drawing/2014/main" id="{7E4F4622-957A-4C06-B316-5DCF7789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5" name="Picture 20">
          <a:extLst>
            <a:ext uri="{FF2B5EF4-FFF2-40B4-BE49-F238E27FC236}">
              <a16:creationId xmlns:a16="http://schemas.microsoft.com/office/drawing/2014/main" id="{3DF6CD2E-0323-42A5-A9F7-EEB5ACAB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6" name="Picture 20">
          <a:extLst>
            <a:ext uri="{FF2B5EF4-FFF2-40B4-BE49-F238E27FC236}">
              <a16:creationId xmlns:a16="http://schemas.microsoft.com/office/drawing/2014/main" id="{A46A43A1-99EF-4F69-BA90-EEDC2D32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7" name="Picture 20">
          <a:extLst>
            <a:ext uri="{FF2B5EF4-FFF2-40B4-BE49-F238E27FC236}">
              <a16:creationId xmlns:a16="http://schemas.microsoft.com/office/drawing/2014/main" id="{1353D4A4-1F0A-45B5-A2F0-1763378B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8" name="Picture 20">
          <a:extLst>
            <a:ext uri="{FF2B5EF4-FFF2-40B4-BE49-F238E27FC236}">
              <a16:creationId xmlns:a16="http://schemas.microsoft.com/office/drawing/2014/main" id="{EAF2CB1E-6768-44E5-A6C2-72CCC26D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39" name="Picture 20">
          <a:extLst>
            <a:ext uri="{FF2B5EF4-FFF2-40B4-BE49-F238E27FC236}">
              <a16:creationId xmlns:a16="http://schemas.microsoft.com/office/drawing/2014/main" id="{AE43AB70-4DF1-497D-AE17-F8E5DFA3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40" name="Picture 20">
          <a:extLst>
            <a:ext uri="{FF2B5EF4-FFF2-40B4-BE49-F238E27FC236}">
              <a16:creationId xmlns:a16="http://schemas.microsoft.com/office/drawing/2014/main" id="{F02A639F-8F0C-45D5-AC0E-6D90AE9E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41" name="Picture 20">
          <a:extLst>
            <a:ext uri="{FF2B5EF4-FFF2-40B4-BE49-F238E27FC236}">
              <a16:creationId xmlns:a16="http://schemas.microsoft.com/office/drawing/2014/main" id="{83B54C9E-5E45-4A12-AD44-90CE98B3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42" name="Picture 20">
          <a:extLst>
            <a:ext uri="{FF2B5EF4-FFF2-40B4-BE49-F238E27FC236}">
              <a16:creationId xmlns:a16="http://schemas.microsoft.com/office/drawing/2014/main" id="{CA376B28-4EA7-467F-B0BC-D514B4F1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43" name="Picture 20">
          <a:extLst>
            <a:ext uri="{FF2B5EF4-FFF2-40B4-BE49-F238E27FC236}">
              <a16:creationId xmlns:a16="http://schemas.microsoft.com/office/drawing/2014/main" id="{9EC5A6FC-D582-4EFD-A90E-1E3181EB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44" name="Picture 20">
          <a:extLst>
            <a:ext uri="{FF2B5EF4-FFF2-40B4-BE49-F238E27FC236}">
              <a16:creationId xmlns:a16="http://schemas.microsoft.com/office/drawing/2014/main" id="{A8EBEA60-D212-42CF-A268-756624D5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45" name="Picture 20">
          <a:extLst>
            <a:ext uri="{FF2B5EF4-FFF2-40B4-BE49-F238E27FC236}">
              <a16:creationId xmlns:a16="http://schemas.microsoft.com/office/drawing/2014/main" id="{8B53CBD8-F192-41EE-BCFB-723C7E80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3946" name="Picture 20">
          <a:extLst>
            <a:ext uri="{FF2B5EF4-FFF2-40B4-BE49-F238E27FC236}">
              <a16:creationId xmlns:a16="http://schemas.microsoft.com/office/drawing/2014/main" id="{5B861397-7E41-4DE2-A38E-F2BB3923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3947" name="Picture 20">
          <a:extLst>
            <a:ext uri="{FF2B5EF4-FFF2-40B4-BE49-F238E27FC236}">
              <a16:creationId xmlns:a16="http://schemas.microsoft.com/office/drawing/2014/main" id="{1FAD832A-4DBE-4647-AB46-D941B3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276</xdr:row>
      <xdr:rowOff>0</xdr:rowOff>
    </xdr:from>
    <xdr:ext cx="0" cy="82874"/>
    <xdr:pic>
      <xdr:nvPicPr>
        <xdr:cNvPr id="3948" name="Picture 20">
          <a:extLst>
            <a:ext uri="{FF2B5EF4-FFF2-40B4-BE49-F238E27FC236}">
              <a16:creationId xmlns:a16="http://schemas.microsoft.com/office/drawing/2014/main" id="{AAEEFF96-3911-41F7-8E60-80C0D4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3949" name="Picture 20">
          <a:extLst>
            <a:ext uri="{FF2B5EF4-FFF2-40B4-BE49-F238E27FC236}">
              <a16:creationId xmlns:a16="http://schemas.microsoft.com/office/drawing/2014/main" id="{A80E2ACD-28FA-476B-B194-F2B98CE5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0" name="Picture 20">
          <a:extLst>
            <a:ext uri="{FF2B5EF4-FFF2-40B4-BE49-F238E27FC236}">
              <a16:creationId xmlns:a16="http://schemas.microsoft.com/office/drawing/2014/main" id="{1E6E1239-B171-477F-B673-EE29AA08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1" name="Picture 20">
          <a:extLst>
            <a:ext uri="{FF2B5EF4-FFF2-40B4-BE49-F238E27FC236}">
              <a16:creationId xmlns:a16="http://schemas.microsoft.com/office/drawing/2014/main" id="{1808A84A-2F34-45A4-9823-74869349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2" name="Picture 20">
          <a:extLst>
            <a:ext uri="{FF2B5EF4-FFF2-40B4-BE49-F238E27FC236}">
              <a16:creationId xmlns:a16="http://schemas.microsoft.com/office/drawing/2014/main" id="{5356248A-E6E5-48FA-A03C-0BEE48CC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3" name="Picture 20">
          <a:extLst>
            <a:ext uri="{FF2B5EF4-FFF2-40B4-BE49-F238E27FC236}">
              <a16:creationId xmlns:a16="http://schemas.microsoft.com/office/drawing/2014/main" id="{3CD4C3E0-3C5B-4597-A593-2683328A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3954" name="Picture 20">
          <a:extLst>
            <a:ext uri="{FF2B5EF4-FFF2-40B4-BE49-F238E27FC236}">
              <a16:creationId xmlns:a16="http://schemas.microsoft.com/office/drawing/2014/main" id="{49B259E6-97E5-4397-8677-B82CC485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5" name="Picture 20">
          <a:extLst>
            <a:ext uri="{FF2B5EF4-FFF2-40B4-BE49-F238E27FC236}">
              <a16:creationId xmlns:a16="http://schemas.microsoft.com/office/drawing/2014/main" id="{E5DAB64F-2504-431B-B892-277A3A86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6" name="Picture 20">
          <a:extLst>
            <a:ext uri="{FF2B5EF4-FFF2-40B4-BE49-F238E27FC236}">
              <a16:creationId xmlns:a16="http://schemas.microsoft.com/office/drawing/2014/main" id="{EBD62706-33A8-4A00-9001-D8ED9C4C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7" name="Picture 20">
          <a:extLst>
            <a:ext uri="{FF2B5EF4-FFF2-40B4-BE49-F238E27FC236}">
              <a16:creationId xmlns:a16="http://schemas.microsoft.com/office/drawing/2014/main" id="{E33EE40F-0A19-4B07-B768-7768D798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8" name="Picture 20">
          <a:extLst>
            <a:ext uri="{FF2B5EF4-FFF2-40B4-BE49-F238E27FC236}">
              <a16:creationId xmlns:a16="http://schemas.microsoft.com/office/drawing/2014/main" id="{DF12B7D9-4ABA-43BE-ADC2-40D21BB7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59" name="Picture 20">
          <a:extLst>
            <a:ext uri="{FF2B5EF4-FFF2-40B4-BE49-F238E27FC236}">
              <a16:creationId xmlns:a16="http://schemas.microsoft.com/office/drawing/2014/main" id="{43DE876D-7BDC-4493-B11E-E2342362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3960" name="Picture 20">
          <a:extLst>
            <a:ext uri="{FF2B5EF4-FFF2-40B4-BE49-F238E27FC236}">
              <a16:creationId xmlns:a16="http://schemas.microsoft.com/office/drawing/2014/main" id="{4AE02BE5-E123-4BD4-863F-28E2868D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1" name="Picture 20">
          <a:extLst>
            <a:ext uri="{FF2B5EF4-FFF2-40B4-BE49-F238E27FC236}">
              <a16:creationId xmlns:a16="http://schemas.microsoft.com/office/drawing/2014/main" id="{159FEADC-9391-4128-9836-CA71896D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2" name="Picture 20">
          <a:extLst>
            <a:ext uri="{FF2B5EF4-FFF2-40B4-BE49-F238E27FC236}">
              <a16:creationId xmlns:a16="http://schemas.microsoft.com/office/drawing/2014/main" id="{2A8B0BB4-6957-458F-A800-61E8AE61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3" name="Picture 20">
          <a:extLst>
            <a:ext uri="{FF2B5EF4-FFF2-40B4-BE49-F238E27FC236}">
              <a16:creationId xmlns:a16="http://schemas.microsoft.com/office/drawing/2014/main" id="{C5536AC0-0A50-4A20-9889-AE01E1C7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4" name="Picture 20">
          <a:extLst>
            <a:ext uri="{FF2B5EF4-FFF2-40B4-BE49-F238E27FC236}">
              <a16:creationId xmlns:a16="http://schemas.microsoft.com/office/drawing/2014/main" id="{698A91B5-603E-482E-ACFA-E0E83585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3965" name="Picture 20">
          <a:extLst>
            <a:ext uri="{FF2B5EF4-FFF2-40B4-BE49-F238E27FC236}">
              <a16:creationId xmlns:a16="http://schemas.microsoft.com/office/drawing/2014/main" id="{827B775F-3A25-470A-BE40-49ED3767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6" name="Picture 20">
          <a:extLst>
            <a:ext uri="{FF2B5EF4-FFF2-40B4-BE49-F238E27FC236}">
              <a16:creationId xmlns:a16="http://schemas.microsoft.com/office/drawing/2014/main" id="{28748032-9A1B-48CE-ACFE-92F79C69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7" name="Picture 20">
          <a:extLst>
            <a:ext uri="{FF2B5EF4-FFF2-40B4-BE49-F238E27FC236}">
              <a16:creationId xmlns:a16="http://schemas.microsoft.com/office/drawing/2014/main" id="{0600E5B8-171A-410D-A65A-57C8C46F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8" name="Picture 20">
          <a:extLst>
            <a:ext uri="{FF2B5EF4-FFF2-40B4-BE49-F238E27FC236}">
              <a16:creationId xmlns:a16="http://schemas.microsoft.com/office/drawing/2014/main" id="{96D5D905-4B11-4926-A8B6-5C6E04BB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69" name="Picture 20">
          <a:extLst>
            <a:ext uri="{FF2B5EF4-FFF2-40B4-BE49-F238E27FC236}">
              <a16:creationId xmlns:a16="http://schemas.microsoft.com/office/drawing/2014/main" id="{9616B8AB-CAFD-4331-B892-A8DC6D61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70" name="Picture 20">
          <a:extLst>
            <a:ext uri="{FF2B5EF4-FFF2-40B4-BE49-F238E27FC236}">
              <a16:creationId xmlns:a16="http://schemas.microsoft.com/office/drawing/2014/main" id="{30B36E2C-F8C5-4C7F-803E-812436DF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71" name="Picture 20">
          <a:extLst>
            <a:ext uri="{FF2B5EF4-FFF2-40B4-BE49-F238E27FC236}">
              <a16:creationId xmlns:a16="http://schemas.microsoft.com/office/drawing/2014/main" id="{DADB1D17-7B74-4B5B-A670-11B33E6E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2" name="Picture 20">
          <a:extLst>
            <a:ext uri="{FF2B5EF4-FFF2-40B4-BE49-F238E27FC236}">
              <a16:creationId xmlns:a16="http://schemas.microsoft.com/office/drawing/2014/main" id="{D741634E-E500-4EAA-A58D-A33E32BA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3" name="Picture 20">
          <a:extLst>
            <a:ext uri="{FF2B5EF4-FFF2-40B4-BE49-F238E27FC236}">
              <a16:creationId xmlns:a16="http://schemas.microsoft.com/office/drawing/2014/main" id="{9EEA4659-22E3-4D0B-A731-053DF33F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4" name="Picture 20">
          <a:extLst>
            <a:ext uri="{FF2B5EF4-FFF2-40B4-BE49-F238E27FC236}">
              <a16:creationId xmlns:a16="http://schemas.microsoft.com/office/drawing/2014/main" id="{7B36A545-15C6-430D-9290-D3668A7D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5" name="Picture 20">
          <a:extLst>
            <a:ext uri="{FF2B5EF4-FFF2-40B4-BE49-F238E27FC236}">
              <a16:creationId xmlns:a16="http://schemas.microsoft.com/office/drawing/2014/main" id="{C5928A84-F6A6-4FB1-B55A-928F1ABD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6" name="Picture 20">
          <a:extLst>
            <a:ext uri="{FF2B5EF4-FFF2-40B4-BE49-F238E27FC236}">
              <a16:creationId xmlns:a16="http://schemas.microsoft.com/office/drawing/2014/main" id="{1428383A-BC8F-4BB2-A84B-0B5EDEFF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7" name="Picture 20">
          <a:extLst>
            <a:ext uri="{FF2B5EF4-FFF2-40B4-BE49-F238E27FC236}">
              <a16:creationId xmlns:a16="http://schemas.microsoft.com/office/drawing/2014/main" id="{0743AC44-D6E5-4D1D-8A62-5538CAFA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8" name="Picture 20">
          <a:extLst>
            <a:ext uri="{FF2B5EF4-FFF2-40B4-BE49-F238E27FC236}">
              <a16:creationId xmlns:a16="http://schemas.microsoft.com/office/drawing/2014/main" id="{B4609851-C844-4213-9452-ED1B8B08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79" name="Picture 20">
          <a:extLst>
            <a:ext uri="{FF2B5EF4-FFF2-40B4-BE49-F238E27FC236}">
              <a16:creationId xmlns:a16="http://schemas.microsoft.com/office/drawing/2014/main" id="{B1C895A8-9A60-4D2C-9D93-FEFE7AAB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0" name="Picture 20">
          <a:extLst>
            <a:ext uri="{FF2B5EF4-FFF2-40B4-BE49-F238E27FC236}">
              <a16:creationId xmlns:a16="http://schemas.microsoft.com/office/drawing/2014/main" id="{4C3E8D2F-97E1-4858-949A-2AA43A32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1" name="Picture 20">
          <a:extLst>
            <a:ext uri="{FF2B5EF4-FFF2-40B4-BE49-F238E27FC236}">
              <a16:creationId xmlns:a16="http://schemas.microsoft.com/office/drawing/2014/main" id="{145F12C1-1FE0-4FD1-9B48-EC91D456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2" name="Picture 20">
          <a:extLst>
            <a:ext uri="{FF2B5EF4-FFF2-40B4-BE49-F238E27FC236}">
              <a16:creationId xmlns:a16="http://schemas.microsoft.com/office/drawing/2014/main" id="{5D0B97C8-FD2F-468E-ADED-43DCA0D7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3" name="Picture 20">
          <a:extLst>
            <a:ext uri="{FF2B5EF4-FFF2-40B4-BE49-F238E27FC236}">
              <a16:creationId xmlns:a16="http://schemas.microsoft.com/office/drawing/2014/main" id="{31E57FBF-95EF-41AC-8C64-D56017A2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4" name="Picture 20">
          <a:extLst>
            <a:ext uri="{FF2B5EF4-FFF2-40B4-BE49-F238E27FC236}">
              <a16:creationId xmlns:a16="http://schemas.microsoft.com/office/drawing/2014/main" id="{954BFD13-BE01-4EA6-B3EB-4B3E95F4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5" name="Picture 20">
          <a:extLst>
            <a:ext uri="{FF2B5EF4-FFF2-40B4-BE49-F238E27FC236}">
              <a16:creationId xmlns:a16="http://schemas.microsoft.com/office/drawing/2014/main" id="{9EE671F8-0D17-4371-9929-9D8B3C59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6" name="Picture 20">
          <a:extLst>
            <a:ext uri="{FF2B5EF4-FFF2-40B4-BE49-F238E27FC236}">
              <a16:creationId xmlns:a16="http://schemas.microsoft.com/office/drawing/2014/main" id="{430C54A7-F4F6-479B-A35F-C7C8B676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7" name="Picture 20">
          <a:extLst>
            <a:ext uri="{FF2B5EF4-FFF2-40B4-BE49-F238E27FC236}">
              <a16:creationId xmlns:a16="http://schemas.microsoft.com/office/drawing/2014/main" id="{B6539858-7123-4DE5-B7AB-2AAAF239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8" name="Picture 20">
          <a:extLst>
            <a:ext uri="{FF2B5EF4-FFF2-40B4-BE49-F238E27FC236}">
              <a16:creationId xmlns:a16="http://schemas.microsoft.com/office/drawing/2014/main" id="{C460B0F1-D68D-4FCE-A881-81EF5C8B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89" name="Picture 20">
          <a:extLst>
            <a:ext uri="{FF2B5EF4-FFF2-40B4-BE49-F238E27FC236}">
              <a16:creationId xmlns:a16="http://schemas.microsoft.com/office/drawing/2014/main" id="{23F639AD-FFD4-46B0-9333-DEE5A57A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90" name="Picture 20">
          <a:extLst>
            <a:ext uri="{FF2B5EF4-FFF2-40B4-BE49-F238E27FC236}">
              <a16:creationId xmlns:a16="http://schemas.microsoft.com/office/drawing/2014/main" id="{0BC18DB6-D01F-4D7F-BF70-FDDB2F96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91" name="Picture 20">
          <a:extLst>
            <a:ext uri="{FF2B5EF4-FFF2-40B4-BE49-F238E27FC236}">
              <a16:creationId xmlns:a16="http://schemas.microsoft.com/office/drawing/2014/main" id="{012A195C-1161-4967-8DF1-BEE81D76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92" name="Picture 20">
          <a:extLst>
            <a:ext uri="{FF2B5EF4-FFF2-40B4-BE49-F238E27FC236}">
              <a16:creationId xmlns:a16="http://schemas.microsoft.com/office/drawing/2014/main" id="{BE563475-61B2-4CAC-97D4-7DB5C15E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93" name="Picture 20">
          <a:extLst>
            <a:ext uri="{FF2B5EF4-FFF2-40B4-BE49-F238E27FC236}">
              <a16:creationId xmlns:a16="http://schemas.microsoft.com/office/drawing/2014/main" id="{2CC7501A-5F8F-4417-B0C2-378FB27E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94" name="Picture 20">
          <a:extLst>
            <a:ext uri="{FF2B5EF4-FFF2-40B4-BE49-F238E27FC236}">
              <a16:creationId xmlns:a16="http://schemas.microsoft.com/office/drawing/2014/main" id="{2D29AE70-AA0B-4C0D-A0B5-E155722E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3995" name="Picture 20">
          <a:extLst>
            <a:ext uri="{FF2B5EF4-FFF2-40B4-BE49-F238E27FC236}">
              <a16:creationId xmlns:a16="http://schemas.microsoft.com/office/drawing/2014/main" id="{EB289279-4759-41E0-A7D8-128A0EE9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96" name="Picture 20">
          <a:extLst>
            <a:ext uri="{FF2B5EF4-FFF2-40B4-BE49-F238E27FC236}">
              <a16:creationId xmlns:a16="http://schemas.microsoft.com/office/drawing/2014/main" id="{515106FB-573D-44C1-A1D5-D47F3574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97" name="Picture 20">
          <a:extLst>
            <a:ext uri="{FF2B5EF4-FFF2-40B4-BE49-F238E27FC236}">
              <a16:creationId xmlns:a16="http://schemas.microsoft.com/office/drawing/2014/main" id="{3FCB07E8-88A6-4097-92E9-53C7055D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276</xdr:row>
      <xdr:rowOff>0</xdr:rowOff>
    </xdr:from>
    <xdr:ext cx="0" cy="82873"/>
    <xdr:pic>
      <xdr:nvPicPr>
        <xdr:cNvPr id="3998" name="Picture 20">
          <a:extLst>
            <a:ext uri="{FF2B5EF4-FFF2-40B4-BE49-F238E27FC236}">
              <a16:creationId xmlns:a16="http://schemas.microsoft.com/office/drawing/2014/main" id="{5720A90B-85C2-4A73-81D3-0311B753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3999" name="Picture 20">
          <a:extLst>
            <a:ext uri="{FF2B5EF4-FFF2-40B4-BE49-F238E27FC236}">
              <a16:creationId xmlns:a16="http://schemas.microsoft.com/office/drawing/2014/main" id="{55028D2A-5F2E-4412-B30B-2CD399F4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0" name="Picture 20">
          <a:extLst>
            <a:ext uri="{FF2B5EF4-FFF2-40B4-BE49-F238E27FC236}">
              <a16:creationId xmlns:a16="http://schemas.microsoft.com/office/drawing/2014/main" id="{285C5E93-2A55-4C9B-9A5C-9BD1BA79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1" name="Picture 20">
          <a:extLst>
            <a:ext uri="{FF2B5EF4-FFF2-40B4-BE49-F238E27FC236}">
              <a16:creationId xmlns:a16="http://schemas.microsoft.com/office/drawing/2014/main" id="{4DC0D964-86A8-4074-8014-1B964CC9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2" name="Picture 20">
          <a:extLst>
            <a:ext uri="{FF2B5EF4-FFF2-40B4-BE49-F238E27FC236}">
              <a16:creationId xmlns:a16="http://schemas.microsoft.com/office/drawing/2014/main" id="{0A9030B7-1A17-4DD8-9F97-A48EAD71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3" name="Picture 20">
          <a:extLst>
            <a:ext uri="{FF2B5EF4-FFF2-40B4-BE49-F238E27FC236}">
              <a16:creationId xmlns:a16="http://schemas.microsoft.com/office/drawing/2014/main" id="{2A1EEAB4-F291-49BB-BA67-015F16A8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4" name="Picture 20">
          <a:extLst>
            <a:ext uri="{FF2B5EF4-FFF2-40B4-BE49-F238E27FC236}">
              <a16:creationId xmlns:a16="http://schemas.microsoft.com/office/drawing/2014/main" id="{AABFD5C3-FD58-4D88-8241-00DA7230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5" name="Picture 20">
          <a:extLst>
            <a:ext uri="{FF2B5EF4-FFF2-40B4-BE49-F238E27FC236}">
              <a16:creationId xmlns:a16="http://schemas.microsoft.com/office/drawing/2014/main" id="{DBAFE7EC-609D-4FCF-88F4-0219FB27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6" name="Picture 20">
          <a:extLst>
            <a:ext uri="{FF2B5EF4-FFF2-40B4-BE49-F238E27FC236}">
              <a16:creationId xmlns:a16="http://schemas.microsoft.com/office/drawing/2014/main" id="{9E3850FD-A204-4268-9767-5E03479F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7" name="Picture 20">
          <a:extLst>
            <a:ext uri="{FF2B5EF4-FFF2-40B4-BE49-F238E27FC236}">
              <a16:creationId xmlns:a16="http://schemas.microsoft.com/office/drawing/2014/main" id="{1CC91954-7301-4BBB-81A2-5F3EAA77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8" name="Picture 20">
          <a:extLst>
            <a:ext uri="{FF2B5EF4-FFF2-40B4-BE49-F238E27FC236}">
              <a16:creationId xmlns:a16="http://schemas.microsoft.com/office/drawing/2014/main" id="{74616526-FFB1-4C99-ADFB-D0737E58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09" name="Picture 20">
          <a:extLst>
            <a:ext uri="{FF2B5EF4-FFF2-40B4-BE49-F238E27FC236}">
              <a16:creationId xmlns:a16="http://schemas.microsoft.com/office/drawing/2014/main" id="{7D8ADB5C-21C5-4E04-A215-6BFC459B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0" name="Picture 20">
          <a:extLst>
            <a:ext uri="{FF2B5EF4-FFF2-40B4-BE49-F238E27FC236}">
              <a16:creationId xmlns:a16="http://schemas.microsoft.com/office/drawing/2014/main" id="{F29AFCB2-C652-4074-97B2-176AC6AF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1" name="Picture 20">
          <a:extLst>
            <a:ext uri="{FF2B5EF4-FFF2-40B4-BE49-F238E27FC236}">
              <a16:creationId xmlns:a16="http://schemas.microsoft.com/office/drawing/2014/main" id="{F2AD6C29-287F-4F54-9A15-EEC021B5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2" name="Picture 20">
          <a:extLst>
            <a:ext uri="{FF2B5EF4-FFF2-40B4-BE49-F238E27FC236}">
              <a16:creationId xmlns:a16="http://schemas.microsoft.com/office/drawing/2014/main" id="{C8453214-8DC6-48A2-94D3-A8C9BCE5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3" name="Picture 20">
          <a:extLst>
            <a:ext uri="{FF2B5EF4-FFF2-40B4-BE49-F238E27FC236}">
              <a16:creationId xmlns:a16="http://schemas.microsoft.com/office/drawing/2014/main" id="{EA2C92A3-2811-4403-8396-1431CE96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4" name="Picture 20">
          <a:extLst>
            <a:ext uri="{FF2B5EF4-FFF2-40B4-BE49-F238E27FC236}">
              <a16:creationId xmlns:a16="http://schemas.microsoft.com/office/drawing/2014/main" id="{8E5872EA-02A9-4999-87F1-2DF12B43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5" name="Picture 20">
          <a:extLst>
            <a:ext uri="{FF2B5EF4-FFF2-40B4-BE49-F238E27FC236}">
              <a16:creationId xmlns:a16="http://schemas.microsoft.com/office/drawing/2014/main" id="{05E3212C-BBE5-4895-992E-17EF6806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6" name="Picture 20">
          <a:extLst>
            <a:ext uri="{FF2B5EF4-FFF2-40B4-BE49-F238E27FC236}">
              <a16:creationId xmlns:a16="http://schemas.microsoft.com/office/drawing/2014/main" id="{1AEA9677-C5C1-49C6-A11D-83A77AB9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7" name="Picture 20">
          <a:extLst>
            <a:ext uri="{FF2B5EF4-FFF2-40B4-BE49-F238E27FC236}">
              <a16:creationId xmlns:a16="http://schemas.microsoft.com/office/drawing/2014/main" id="{B4A3295B-2880-4667-9B0E-2C3B26F2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18" name="Picture 20">
          <a:extLst>
            <a:ext uri="{FF2B5EF4-FFF2-40B4-BE49-F238E27FC236}">
              <a16:creationId xmlns:a16="http://schemas.microsoft.com/office/drawing/2014/main" id="{5054D0EA-5D25-4ACD-8A59-BC83CDAE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19" name="Picture 20">
          <a:extLst>
            <a:ext uri="{FF2B5EF4-FFF2-40B4-BE49-F238E27FC236}">
              <a16:creationId xmlns:a16="http://schemas.microsoft.com/office/drawing/2014/main" id="{B1F36A22-95E3-4E40-869A-F4C4F861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0" name="Picture 20">
          <a:extLst>
            <a:ext uri="{FF2B5EF4-FFF2-40B4-BE49-F238E27FC236}">
              <a16:creationId xmlns:a16="http://schemas.microsoft.com/office/drawing/2014/main" id="{E9224064-7022-4798-A54F-C82B48C2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1" name="Picture 20">
          <a:extLst>
            <a:ext uri="{FF2B5EF4-FFF2-40B4-BE49-F238E27FC236}">
              <a16:creationId xmlns:a16="http://schemas.microsoft.com/office/drawing/2014/main" id="{3247C84D-D699-49F7-883A-49022CF5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2" name="Picture 20">
          <a:extLst>
            <a:ext uri="{FF2B5EF4-FFF2-40B4-BE49-F238E27FC236}">
              <a16:creationId xmlns:a16="http://schemas.microsoft.com/office/drawing/2014/main" id="{8D35A19A-CAF1-4459-A265-97633B4C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3" name="Picture 20">
          <a:extLst>
            <a:ext uri="{FF2B5EF4-FFF2-40B4-BE49-F238E27FC236}">
              <a16:creationId xmlns:a16="http://schemas.microsoft.com/office/drawing/2014/main" id="{D46502C9-C321-43A9-99E8-0B955517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4" name="Picture 20">
          <a:extLst>
            <a:ext uri="{FF2B5EF4-FFF2-40B4-BE49-F238E27FC236}">
              <a16:creationId xmlns:a16="http://schemas.microsoft.com/office/drawing/2014/main" id="{251F44DB-73CD-4E36-8111-2D114E64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5" name="Picture 20">
          <a:extLst>
            <a:ext uri="{FF2B5EF4-FFF2-40B4-BE49-F238E27FC236}">
              <a16:creationId xmlns:a16="http://schemas.microsoft.com/office/drawing/2014/main" id="{DB01B720-BC77-4C20-B8F0-3D80B175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6" name="Picture 20">
          <a:extLst>
            <a:ext uri="{FF2B5EF4-FFF2-40B4-BE49-F238E27FC236}">
              <a16:creationId xmlns:a16="http://schemas.microsoft.com/office/drawing/2014/main" id="{67CC9359-0AE6-47C9-9F5B-45FBE2F9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7" name="Picture 20">
          <a:extLst>
            <a:ext uri="{FF2B5EF4-FFF2-40B4-BE49-F238E27FC236}">
              <a16:creationId xmlns:a16="http://schemas.microsoft.com/office/drawing/2014/main" id="{5626441D-2A93-4D1B-8B42-62B7FB1D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8" name="Picture 20">
          <a:extLst>
            <a:ext uri="{FF2B5EF4-FFF2-40B4-BE49-F238E27FC236}">
              <a16:creationId xmlns:a16="http://schemas.microsoft.com/office/drawing/2014/main" id="{1FD5FC7D-1BD4-47DE-B296-B046DDAC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29" name="Picture 20">
          <a:extLst>
            <a:ext uri="{FF2B5EF4-FFF2-40B4-BE49-F238E27FC236}">
              <a16:creationId xmlns:a16="http://schemas.microsoft.com/office/drawing/2014/main" id="{BFDCC6C7-B62B-492E-90B8-B2851166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0" name="Picture 20">
          <a:extLst>
            <a:ext uri="{FF2B5EF4-FFF2-40B4-BE49-F238E27FC236}">
              <a16:creationId xmlns:a16="http://schemas.microsoft.com/office/drawing/2014/main" id="{C88FDC80-EB17-4BD8-9911-D76F96D5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1" name="Picture 20">
          <a:extLst>
            <a:ext uri="{FF2B5EF4-FFF2-40B4-BE49-F238E27FC236}">
              <a16:creationId xmlns:a16="http://schemas.microsoft.com/office/drawing/2014/main" id="{26DF75B8-BC92-4FB3-91F0-1CFDC404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2" name="Picture 20">
          <a:extLst>
            <a:ext uri="{FF2B5EF4-FFF2-40B4-BE49-F238E27FC236}">
              <a16:creationId xmlns:a16="http://schemas.microsoft.com/office/drawing/2014/main" id="{34B281A7-4A5A-4D2D-B919-70127284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3" name="Picture 20">
          <a:extLst>
            <a:ext uri="{FF2B5EF4-FFF2-40B4-BE49-F238E27FC236}">
              <a16:creationId xmlns:a16="http://schemas.microsoft.com/office/drawing/2014/main" id="{DE0F7352-4265-41BE-8F62-2B186A31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4" name="Picture 20">
          <a:extLst>
            <a:ext uri="{FF2B5EF4-FFF2-40B4-BE49-F238E27FC236}">
              <a16:creationId xmlns:a16="http://schemas.microsoft.com/office/drawing/2014/main" id="{2421C0C3-D5D1-4F6D-B6DD-BDB5E960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5" name="Picture 20">
          <a:extLst>
            <a:ext uri="{FF2B5EF4-FFF2-40B4-BE49-F238E27FC236}">
              <a16:creationId xmlns:a16="http://schemas.microsoft.com/office/drawing/2014/main" id="{3C32BC3A-5026-4992-AA5D-37ADBB4B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6" name="Picture 20">
          <a:extLst>
            <a:ext uri="{FF2B5EF4-FFF2-40B4-BE49-F238E27FC236}">
              <a16:creationId xmlns:a16="http://schemas.microsoft.com/office/drawing/2014/main" id="{E11BA848-331A-466B-8D90-5BE2DE6E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7" name="Picture 20">
          <a:extLst>
            <a:ext uri="{FF2B5EF4-FFF2-40B4-BE49-F238E27FC236}">
              <a16:creationId xmlns:a16="http://schemas.microsoft.com/office/drawing/2014/main" id="{2E328410-AA60-4C17-B30D-B3CEB6D4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8" name="Picture 20">
          <a:extLst>
            <a:ext uri="{FF2B5EF4-FFF2-40B4-BE49-F238E27FC236}">
              <a16:creationId xmlns:a16="http://schemas.microsoft.com/office/drawing/2014/main" id="{85B31860-F168-4D43-A535-5D142EB37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39" name="Picture 20">
          <a:extLst>
            <a:ext uri="{FF2B5EF4-FFF2-40B4-BE49-F238E27FC236}">
              <a16:creationId xmlns:a16="http://schemas.microsoft.com/office/drawing/2014/main" id="{C036E073-A938-4037-90BD-2AFF0074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40" name="Picture 20">
          <a:extLst>
            <a:ext uri="{FF2B5EF4-FFF2-40B4-BE49-F238E27FC236}">
              <a16:creationId xmlns:a16="http://schemas.microsoft.com/office/drawing/2014/main" id="{78FA0FF0-82C9-46B7-ACF1-81C8E40E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41" name="Picture 20">
          <a:extLst>
            <a:ext uri="{FF2B5EF4-FFF2-40B4-BE49-F238E27FC236}">
              <a16:creationId xmlns:a16="http://schemas.microsoft.com/office/drawing/2014/main" id="{4AEE2B41-FA20-4E3E-9886-B23BED57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42" name="Picture 20">
          <a:extLst>
            <a:ext uri="{FF2B5EF4-FFF2-40B4-BE49-F238E27FC236}">
              <a16:creationId xmlns:a16="http://schemas.microsoft.com/office/drawing/2014/main" id="{1354BD54-7C1C-4FEF-BE12-446DAAD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43" name="Picture 20">
          <a:extLst>
            <a:ext uri="{FF2B5EF4-FFF2-40B4-BE49-F238E27FC236}">
              <a16:creationId xmlns:a16="http://schemas.microsoft.com/office/drawing/2014/main" id="{5A5C389F-F2EB-40F0-835F-7B341170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44" name="Picture 20">
          <a:extLst>
            <a:ext uri="{FF2B5EF4-FFF2-40B4-BE49-F238E27FC236}">
              <a16:creationId xmlns:a16="http://schemas.microsoft.com/office/drawing/2014/main" id="{082C6974-BD0B-4C41-BE7A-9EBB5BF8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45" name="Picture 20">
          <a:extLst>
            <a:ext uri="{FF2B5EF4-FFF2-40B4-BE49-F238E27FC236}">
              <a16:creationId xmlns:a16="http://schemas.microsoft.com/office/drawing/2014/main" id="{DE526B59-D96E-4BE9-A3D0-4E96E414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46" name="Picture 20">
          <a:extLst>
            <a:ext uri="{FF2B5EF4-FFF2-40B4-BE49-F238E27FC236}">
              <a16:creationId xmlns:a16="http://schemas.microsoft.com/office/drawing/2014/main" id="{9BC92D58-6884-44A1-B465-84DF02E0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47" name="Picture 20">
          <a:extLst>
            <a:ext uri="{FF2B5EF4-FFF2-40B4-BE49-F238E27FC236}">
              <a16:creationId xmlns:a16="http://schemas.microsoft.com/office/drawing/2014/main" id="{561B9A5F-5A0E-4B20-B2EA-4D9483AA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48" name="Picture 20">
          <a:extLst>
            <a:ext uri="{FF2B5EF4-FFF2-40B4-BE49-F238E27FC236}">
              <a16:creationId xmlns:a16="http://schemas.microsoft.com/office/drawing/2014/main" id="{D7F5F60C-7E08-42E5-992D-11B484D3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49" name="Picture 20">
          <a:extLst>
            <a:ext uri="{FF2B5EF4-FFF2-40B4-BE49-F238E27FC236}">
              <a16:creationId xmlns:a16="http://schemas.microsoft.com/office/drawing/2014/main" id="{414FC9D2-2972-4B71-97C1-90867EC4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0" name="Picture 20">
          <a:extLst>
            <a:ext uri="{FF2B5EF4-FFF2-40B4-BE49-F238E27FC236}">
              <a16:creationId xmlns:a16="http://schemas.microsoft.com/office/drawing/2014/main" id="{C806694A-D6F9-4A0D-BEE8-75ABC524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1" name="Picture 20">
          <a:extLst>
            <a:ext uri="{FF2B5EF4-FFF2-40B4-BE49-F238E27FC236}">
              <a16:creationId xmlns:a16="http://schemas.microsoft.com/office/drawing/2014/main" id="{06B15EC6-028F-4C0A-BECF-067627B32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2" name="Picture 20">
          <a:extLst>
            <a:ext uri="{FF2B5EF4-FFF2-40B4-BE49-F238E27FC236}">
              <a16:creationId xmlns:a16="http://schemas.microsoft.com/office/drawing/2014/main" id="{5628859B-38B2-46D3-A4C2-4DD530C0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3" name="Picture 20">
          <a:extLst>
            <a:ext uri="{FF2B5EF4-FFF2-40B4-BE49-F238E27FC236}">
              <a16:creationId xmlns:a16="http://schemas.microsoft.com/office/drawing/2014/main" id="{E971C6DF-DD0C-437C-90DE-01C8ABAB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4" name="Picture 20">
          <a:extLst>
            <a:ext uri="{FF2B5EF4-FFF2-40B4-BE49-F238E27FC236}">
              <a16:creationId xmlns:a16="http://schemas.microsoft.com/office/drawing/2014/main" id="{17C6DA11-16BE-46FC-8C7F-6A995E73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5" name="Picture 20">
          <a:extLst>
            <a:ext uri="{FF2B5EF4-FFF2-40B4-BE49-F238E27FC236}">
              <a16:creationId xmlns:a16="http://schemas.microsoft.com/office/drawing/2014/main" id="{9EEEAF75-09A4-49B2-A088-C8C8CCA20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6" name="Picture 20">
          <a:extLst>
            <a:ext uri="{FF2B5EF4-FFF2-40B4-BE49-F238E27FC236}">
              <a16:creationId xmlns:a16="http://schemas.microsoft.com/office/drawing/2014/main" id="{4A9073FD-BFA9-4299-ABCF-3036745D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7" name="Picture 20">
          <a:extLst>
            <a:ext uri="{FF2B5EF4-FFF2-40B4-BE49-F238E27FC236}">
              <a16:creationId xmlns:a16="http://schemas.microsoft.com/office/drawing/2014/main" id="{42AFDA97-22B0-49A9-995F-2CABD58E5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8" name="Picture 20">
          <a:extLst>
            <a:ext uri="{FF2B5EF4-FFF2-40B4-BE49-F238E27FC236}">
              <a16:creationId xmlns:a16="http://schemas.microsoft.com/office/drawing/2014/main" id="{9B1DB008-EFA8-4CB1-9C94-72D4B173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59" name="Picture 20">
          <a:extLst>
            <a:ext uri="{FF2B5EF4-FFF2-40B4-BE49-F238E27FC236}">
              <a16:creationId xmlns:a16="http://schemas.microsoft.com/office/drawing/2014/main" id="{54EAE27C-BC7D-4593-8A21-27DE5430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60" name="Picture 20">
          <a:extLst>
            <a:ext uri="{FF2B5EF4-FFF2-40B4-BE49-F238E27FC236}">
              <a16:creationId xmlns:a16="http://schemas.microsoft.com/office/drawing/2014/main" id="{CCFA1C27-84FD-48B6-A780-13C93276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61" name="Picture 20">
          <a:extLst>
            <a:ext uri="{FF2B5EF4-FFF2-40B4-BE49-F238E27FC236}">
              <a16:creationId xmlns:a16="http://schemas.microsoft.com/office/drawing/2014/main" id="{9168B095-9C1B-469C-8D1D-DB264171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62" name="Picture 20">
          <a:extLst>
            <a:ext uri="{FF2B5EF4-FFF2-40B4-BE49-F238E27FC236}">
              <a16:creationId xmlns:a16="http://schemas.microsoft.com/office/drawing/2014/main" id="{04CD8CEF-09C5-44A7-A3E9-C838718B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63" name="Picture 20">
          <a:extLst>
            <a:ext uri="{FF2B5EF4-FFF2-40B4-BE49-F238E27FC236}">
              <a16:creationId xmlns:a16="http://schemas.microsoft.com/office/drawing/2014/main" id="{01EA5A56-113C-4331-8CE1-B6CB3709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64" name="Picture 20">
          <a:extLst>
            <a:ext uri="{FF2B5EF4-FFF2-40B4-BE49-F238E27FC236}">
              <a16:creationId xmlns:a16="http://schemas.microsoft.com/office/drawing/2014/main" id="{EF955021-A7E9-4B84-9839-ECA85E9C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65" name="Picture 20">
          <a:extLst>
            <a:ext uri="{FF2B5EF4-FFF2-40B4-BE49-F238E27FC236}">
              <a16:creationId xmlns:a16="http://schemas.microsoft.com/office/drawing/2014/main" id="{4A0662D6-DE3F-4C25-8D6E-3759C163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66" name="Picture 20">
          <a:extLst>
            <a:ext uri="{FF2B5EF4-FFF2-40B4-BE49-F238E27FC236}">
              <a16:creationId xmlns:a16="http://schemas.microsoft.com/office/drawing/2014/main" id="{67E9B120-D454-44E1-9DED-741B8264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67" name="Picture 20">
          <a:extLst>
            <a:ext uri="{FF2B5EF4-FFF2-40B4-BE49-F238E27FC236}">
              <a16:creationId xmlns:a16="http://schemas.microsoft.com/office/drawing/2014/main" id="{BB2DC116-CEF3-4376-9275-67342370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68" name="Picture 20">
          <a:extLst>
            <a:ext uri="{FF2B5EF4-FFF2-40B4-BE49-F238E27FC236}">
              <a16:creationId xmlns:a16="http://schemas.microsoft.com/office/drawing/2014/main" id="{0B7DB6C5-1966-4B22-9318-E70AF3AB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69" name="Picture 20">
          <a:extLst>
            <a:ext uri="{FF2B5EF4-FFF2-40B4-BE49-F238E27FC236}">
              <a16:creationId xmlns:a16="http://schemas.microsoft.com/office/drawing/2014/main" id="{70BB528E-C9D7-490C-A0EF-F6AAAF73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0" name="Picture 20">
          <a:extLst>
            <a:ext uri="{FF2B5EF4-FFF2-40B4-BE49-F238E27FC236}">
              <a16:creationId xmlns:a16="http://schemas.microsoft.com/office/drawing/2014/main" id="{A1F67AEE-B2A4-42DF-89AE-7D6B638F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1" name="Picture 20">
          <a:extLst>
            <a:ext uri="{FF2B5EF4-FFF2-40B4-BE49-F238E27FC236}">
              <a16:creationId xmlns:a16="http://schemas.microsoft.com/office/drawing/2014/main" id="{3C73C536-0A1A-4312-82A8-A96ADCC1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2" name="Picture 20">
          <a:extLst>
            <a:ext uri="{FF2B5EF4-FFF2-40B4-BE49-F238E27FC236}">
              <a16:creationId xmlns:a16="http://schemas.microsoft.com/office/drawing/2014/main" id="{A6A7BEEB-111E-458A-B492-291A8B13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3" name="Picture 20">
          <a:extLst>
            <a:ext uri="{FF2B5EF4-FFF2-40B4-BE49-F238E27FC236}">
              <a16:creationId xmlns:a16="http://schemas.microsoft.com/office/drawing/2014/main" id="{CB841C85-E07D-41FA-B57F-D11E6622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4" name="Picture 20">
          <a:extLst>
            <a:ext uri="{FF2B5EF4-FFF2-40B4-BE49-F238E27FC236}">
              <a16:creationId xmlns:a16="http://schemas.microsoft.com/office/drawing/2014/main" id="{AC2FF46A-3617-490E-A7BD-5A0CA82E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5" name="Picture 20">
          <a:extLst>
            <a:ext uri="{FF2B5EF4-FFF2-40B4-BE49-F238E27FC236}">
              <a16:creationId xmlns:a16="http://schemas.microsoft.com/office/drawing/2014/main" id="{3FD5FDC0-F626-4859-B3D2-3E4A1306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6" name="Picture 20">
          <a:extLst>
            <a:ext uri="{FF2B5EF4-FFF2-40B4-BE49-F238E27FC236}">
              <a16:creationId xmlns:a16="http://schemas.microsoft.com/office/drawing/2014/main" id="{8BFFBEBC-781D-4932-805A-F0E909C2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7" name="Picture 20">
          <a:extLst>
            <a:ext uri="{FF2B5EF4-FFF2-40B4-BE49-F238E27FC236}">
              <a16:creationId xmlns:a16="http://schemas.microsoft.com/office/drawing/2014/main" id="{013DFC94-14CC-4BA6-AD7A-5637C7F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8" name="Picture 20">
          <a:extLst>
            <a:ext uri="{FF2B5EF4-FFF2-40B4-BE49-F238E27FC236}">
              <a16:creationId xmlns:a16="http://schemas.microsoft.com/office/drawing/2014/main" id="{FFD43CBD-FC67-44E9-93B2-17ADF22B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79" name="Picture 20">
          <a:extLst>
            <a:ext uri="{FF2B5EF4-FFF2-40B4-BE49-F238E27FC236}">
              <a16:creationId xmlns:a16="http://schemas.microsoft.com/office/drawing/2014/main" id="{5B5F6110-F651-47EE-B5BE-FAC82A01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0" name="Picture 20">
          <a:extLst>
            <a:ext uri="{FF2B5EF4-FFF2-40B4-BE49-F238E27FC236}">
              <a16:creationId xmlns:a16="http://schemas.microsoft.com/office/drawing/2014/main" id="{90903D5B-0276-47CF-97ED-2D4983DE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1" name="Picture 20">
          <a:extLst>
            <a:ext uri="{FF2B5EF4-FFF2-40B4-BE49-F238E27FC236}">
              <a16:creationId xmlns:a16="http://schemas.microsoft.com/office/drawing/2014/main" id="{F8CF8D0A-7EEC-43DD-8629-2E9D8766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2" name="Picture 20">
          <a:extLst>
            <a:ext uri="{FF2B5EF4-FFF2-40B4-BE49-F238E27FC236}">
              <a16:creationId xmlns:a16="http://schemas.microsoft.com/office/drawing/2014/main" id="{E1E549E4-0DA8-4DD7-95DF-F1D5C8A6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3" name="Picture 20">
          <a:extLst>
            <a:ext uri="{FF2B5EF4-FFF2-40B4-BE49-F238E27FC236}">
              <a16:creationId xmlns:a16="http://schemas.microsoft.com/office/drawing/2014/main" id="{00205D65-8991-46F8-9AD8-AB662501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4" name="Picture 20">
          <a:extLst>
            <a:ext uri="{FF2B5EF4-FFF2-40B4-BE49-F238E27FC236}">
              <a16:creationId xmlns:a16="http://schemas.microsoft.com/office/drawing/2014/main" id="{79F644CF-8806-4600-83B6-6857DDA0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5" name="Picture 20">
          <a:extLst>
            <a:ext uri="{FF2B5EF4-FFF2-40B4-BE49-F238E27FC236}">
              <a16:creationId xmlns:a16="http://schemas.microsoft.com/office/drawing/2014/main" id="{DD18E689-0529-42BF-ADB9-058B4679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6" name="Picture 20">
          <a:extLst>
            <a:ext uri="{FF2B5EF4-FFF2-40B4-BE49-F238E27FC236}">
              <a16:creationId xmlns:a16="http://schemas.microsoft.com/office/drawing/2014/main" id="{6610504D-DC76-46B2-8658-D8D86B6E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7" name="Picture 20">
          <a:extLst>
            <a:ext uri="{FF2B5EF4-FFF2-40B4-BE49-F238E27FC236}">
              <a16:creationId xmlns:a16="http://schemas.microsoft.com/office/drawing/2014/main" id="{77B17FDE-7AF1-409D-A600-0BE3D683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088" name="Picture 20">
          <a:extLst>
            <a:ext uri="{FF2B5EF4-FFF2-40B4-BE49-F238E27FC236}">
              <a16:creationId xmlns:a16="http://schemas.microsoft.com/office/drawing/2014/main" id="{5F7D808D-3850-465C-9E14-5B412BC5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89" name="Picture 20">
          <a:extLst>
            <a:ext uri="{FF2B5EF4-FFF2-40B4-BE49-F238E27FC236}">
              <a16:creationId xmlns:a16="http://schemas.microsoft.com/office/drawing/2014/main" id="{2B51AE6F-3AC1-4101-943C-8DF2BF1D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90" name="Picture 20">
          <a:extLst>
            <a:ext uri="{FF2B5EF4-FFF2-40B4-BE49-F238E27FC236}">
              <a16:creationId xmlns:a16="http://schemas.microsoft.com/office/drawing/2014/main" id="{4C452592-E127-4388-852E-2DA397E92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091" name="Picture 20">
          <a:extLst>
            <a:ext uri="{FF2B5EF4-FFF2-40B4-BE49-F238E27FC236}">
              <a16:creationId xmlns:a16="http://schemas.microsoft.com/office/drawing/2014/main" id="{C0E87385-8401-4C0B-AC4F-19B85E26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2" name="Picture 20">
          <a:extLst>
            <a:ext uri="{FF2B5EF4-FFF2-40B4-BE49-F238E27FC236}">
              <a16:creationId xmlns:a16="http://schemas.microsoft.com/office/drawing/2014/main" id="{3DF0C522-7860-4D1D-A3E2-053AE245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3" name="Picture 20">
          <a:extLst>
            <a:ext uri="{FF2B5EF4-FFF2-40B4-BE49-F238E27FC236}">
              <a16:creationId xmlns:a16="http://schemas.microsoft.com/office/drawing/2014/main" id="{6E24E8F0-24CB-4CEE-8940-DD510086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4" name="Picture 20">
          <a:extLst>
            <a:ext uri="{FF2B5EF4-FFF2-40B4-BE49-F238E27FC236}">
              <a16:creationId xmlns:a16="http://schemas.microsoft.com/office/drawing/2014/main" id="{289CB55D-8B6F-4D0E-93C8-947ED0FF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5" name="Picture 20">
          <a:extLst>
            <a:ext uri="{FF2B5EF4-FFF2-40B4-BE49-F238E27FC236}">
              <a16:creationId xmlns:a16="http://schemas.microsoft.com/office/drawing/2014/main" id="{B84F16CD-05BD-4DDA-A505-970B9076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6" name="Picture 20">
          <a:extLst>
            <a:ext uri="{FF2B5EF4-FFF2-40B4-BE49-F238E27FC236}">
              <a16:creationId xmlns:a16="http://schemas.microsoft.com/office/drawing/2014/main" id="{E05E0255-42EC-4164-B2BB-62B0AE95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7" name="Picture 20">
          <a:extLst>
            <a:ext uri="{FF2B5EF4-FFF2-40B4-BE49-F238E27FC236}">
              <a16:creationId xmlns:a16="http://schemas.microsoft.com/office/drawing/2014/main" id="{ED9BDE16-CA45-46A7-B4E4-E4FC6837A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8" name="Picture 20">
          <a:extLst>
            <a:ext uri="{FF2B5EF4-FFF2-40B4-BE49-F238E27FC236}">
              <a16:creationId xmlns:a16="http://schemas.microsoft.com/office/drawing/2014/main" id="{D59D3CB0-77EB-4455-B4C9-C75E4BA7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099" name="Picture 20">
          <a:extLst>
            <a:ext uri="{FF2B5EF4-FFF2-40B4-BE49-F238E27FC236}">
              <a16:creationId xmlns:a16="http://schemas.microsoft.com/office/drawing/2014/main" id="{B4C238E6-3DA2-4089-B72C-29A240F4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0" name="Picture 20">
          <a:extLst>
            <a:ext uri="{FF2B5EF4-FFF2-40B4-BE49-F238E27FC236}">
              <a16:creationId xmlns:a16="http://schemas.microsoft.com/office/drawing/2014/main" id="{4BBCFA8D-0B05-4620-837C-22708038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1" name="Picture 20">
          <a:extLst>
            <a:ext uri="{FF2B5EF4-FFF2-40B4-BE49-F238E27FC236}">
              <a16:creationId xmlns:a16="http://schemas.microsoft.com/office/drawing/2014/main" id="{03CD83D7-BF50-4C20-995D-C1F5AA61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2" name="Picture 20">
          <a:extLst>
            <a:ext uri="{FF2B5EF4-FFF2-40B4-BE49-F238E27FC236}">
              <a16:creationId xmlns:a16="http://schemas.microsoft.com/office/drawing/2014/main" id="{F1C962C4-CE31-479C-81C3-ADAD6F8A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3" name="Picture 20">
          <a:extLst>
            <a:ext uri="{FF2B5EF4-FFF2-40B4-BE49-F238E27FC236}">
              <a16:creationId xmlns:a16="http://schemas.microsoft.com/office/drawing/2014/main" id="{B3161DB7-ED6C-495B-A60B-7E891E77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4" name="Picture 20">
          <a:extLst>
            <a:ext uri="{FF2B5EF4-FFF2-40B4-BE49-F238E27FC236}">
              <a16:creationId xmlns:a16="http://schemas.microsoft.com/office/drawing/2014/main" id="{6C2BD9E2-5BF7-4D84-B416-BA9136CC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5" name="Picture 20">
          <a:extLst>
            <a:ext uri="{FF2B5EF4-FFF2-40B4-BE49-F238E27FC236}">
              <a16:creationId xmlns:a16="http://schemas.microsoft.com/office/drawing/2014/main" id="{DCF9E699-9F96-4F72-9EDC-6A448144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6" name="Picture 20">
          <a:extLst>
            <a:ext uri="{FF2B5EF4-FFF2-40B4-BE49-F238E27FC236}">
              <a16:creationId xmlns:a16="http://schemas.microsoft.com/office/drawing/2014/main" id="{F661E20B-BFED-44D6-ADDD-5B429746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7" name="Picture 20">
          <a:extLst>
            <a:ext uri="{FF2B5EF4-FFF2-40B4-BE49-F238E27FC236}">
              <a16:creationId xmlns:a16="http://schemas.microsoft.com/office/drawing/2014/main" id="{D378F8F1-7FD1-4A33-A7D3-7A14127A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8" name="Picture 20">
          <a:extLst>
            <a:ext uri="{FF2B5EF4-FFF2-40B4-BE49-F238E27FC236}">
              <a16:creationId xmlns:a16="http://schemas.microsoft.com/office/drawing/2014/main" id="{F8DCE03A-D885-4CF0-9AAC-85422615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09" name="Picture 20">
          <a:extLst>
            <a:ext uri="{FF2B5EF4-FFF2-40B4-BE49-F238E27FC236}">
              <a16:creationId xmlns:a16="http://schemas.microsoft.com/office/drawing/2014/main" id="{68B79219-8306-43DD-83AA-E69AAE84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10" name="Picture 20">
          <a:extLst>
            <a:ext uri="{FF2B5EF4-FFF2-40B4-BE49-F238E27FC236}">
              <a16:creationId xmlns:a16="http://schemas.microsoft.com/office/drawing/2014/main" id="{9C0C2237-E82C-4C98-B01F-FD580515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1" name="Picture 20">
          <a:extLst>
            <a:ext uri="{FF2B5EF4-FFF2-40B4-BE49-F238E27FC236}">
              <a16:creationId xmlns:a16="http://schemas.microsoft.com/office/drawing/2014/main" id="{5E8E8B66-5354-4A51-AE28-D594BA27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2" name="Picture 20">
          <a:extLst>
            <a:ext uri="{FF2B5EF4-FFF2-40B4-BE49-F238E27FC236}">
              <a16:creationId xmlns:a16="http://schemas.microsoft.com/office/drawing/2014/main" id="{F44F53E6-0BFD-4C95-A1B9-511BA93E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3" name="Picture 20">
          <a:extLst>
            <a:ext uri="{FF2B5EF4-FFF2-40B4-BE49-F238E27FC236}">
              <a16:creationId xmlns:a16="http://schemas.microsoft.com/office/drawing/2014/main" id="{1D418382-CADF-4441-8439-CE1D6126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4" name="Picture 20">
          <a:extLst>
            <a:ext uri="{FF2B5EF4-FFF2-40B4-BE49-F238E27FC236}">
              <a16:creationId xmlns:a16="http://schemas.microsoft.com/office/drawing/2014/main" id="{10093DE1-FA8A-4420-8B62-4B7AA4A8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5" name="Picture 20">
          <a:extLst>
            <a:ext uri="{FF2B5EF4-FFF2-40B4-BE49-F238E27FC236}">
              <a16:creationId xmlns:a16="http://schemas.microsoft.com/office/drawing/2014/main" id="{D4C66EC3-1425-4386-B421-081B6919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6" name="Picture 20">
          <a:extLst>
            <a:ext uri="{FF2B5EF4-FFF2-40B4-BE49-F238E27FC236}">
              <a16:creationId xmlns:a16="http://schemas.microsoft.com/office/drawing/2014/main" id="{B2814B8D-AC4C-4A40-A8E9-2408F14F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7" name="Picture 20">
          <a:extLst>
            <a:ext uri="{FF2B5EF4-FFF2-40B4-BE49-F238E27FC236}">
              <a16:creationId xmlns:a16="http://schemas.microsoft.com/office/drawing/2014/main" id="{F5963142-6BCE-4BDC-B95D-032FFB9F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8" name="Picture 20">
          <a:extLst>
            <a:ext uri="{FF2B5EF4-FFF2-40B4-BE49-F238E27FC236}">
              <a16:creationId xmlns:a16="http://schemas.microsoft.com/office/drawing/2014/main" id="{F9546B0D-C4F6-460F-A0A1-B715FAE1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19" name="Picture 20">
          <a:extLst>
            <a:ext uri="{FF2B5EF4-FFF2-40B4-BE49-F238E27FC236}">
              <a16:creationId xmlns:a16="http://schemas.microsoft.com/office/drawing/2014/main" id="{5549F111-006F-437F-86A9-1C2F895C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0" name="Picture 20">
          <a:extLst>
            <a:ext uri="{FF2B5EF4-FFF2-40B4-BE49-F238E27FC236}">
              <a16:creationId xmlns:a16="http://schemas.microsoft.com/office/drawing/2014/main" id="{F7602397-1AE3-4062-91CB-39E838ED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1" name="Picture 20">
          <a:extLst>
            <a:ext uri="{FF2B5EF4-FFF2-40B4-BE49-F238E27FC236}">
              <a16:creationId xmlns:a16="http://schemas.microsoft.com/office/drawing/2014/main" id="{B798E671-858F-4DEF-89A2-F943F910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2" name="Picture 20">
          <a:extLst>
            <a:ext uri="{FF2B5EF4-FFF2-40B4-BE49-F238E27FC236}">
              <a16:creationId xmlns:a16="http://schemas.microsoft.com/office/drawing/2014/main" id="{16986541-E19E-4FD9-8CAA-ECD6A119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3" name="Picture 20">
          <a:extLst>
            <a:ext uri="{FF2B5EF4-FFF2-40B4-BE49-F238E27FC236}">
              <a16:creationId xmlns:a16="http://schemas.microsoft.com/office/drawing/2014/main" id="{4BFBA19A-3F65-4C55-BB77-8758149A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4" name="Picture 20">
          <a:extLst>
            <a:ext uri="{FF2B5EF4-FFF2-40B4-BE49-F238E27FC236}">
              <a16:creationId xmlns:a16="http://schemas.microsoft.com/office/drawing/2014/main" id="{64455379-813C-4D27-B14D-26FEC291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5" name="Picture 20">
          <a:extLst>
            <a:ext uri="{FF2B5EF4-FFF2-40B4-BE49-F238E27FC236}">
              <a16:creationId xmlns:a16="http://schemas.microsoft.com/office/drawing/2014/main" id="{3FD68934-65B9-44B7-A5DF-7A394ECB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6" name="Picture 20">
          <a:extLst>
            <a:ext uri="{FF2B5EF4-FFF2-40B4-BE49-F238E27FC236}">
              <a16:creationId xmlns:a16="http://schemas.microsoft.com/office/drawing/2014/main" id="{2E08BBB2-B4B2-4328-B927-8D4FEF07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7" name="Picture 20">
          <a:extLst>
            <a:ext uri="{FF2B5EF4-FFF2-40B4-BE49-F238E27FC236}">
              <a16:creationId xmlns:a16="http://schemas.microsoft.com/office/drawing/2014/main" id="{F4EC4E08-85C4-4C67-A874-05A76097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8" name="Picture 20">
          <a:extLst>
            <a:ext uri="{FF2B5EF4-FFF2-40B4-BE49-F238E27FC236}">
              <a16:creationId xmlns:a16="http://schemas.microsoft.com/office/drawing/2014/main" id="{11FC9059-C273-40B7-873E-D0473BB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29" name="Picture 20">
          <a:extLst>
            <a:ext uri="{FF2B5EF4-FFF2-40B4-BE49-F238E27FC236}">
              <a16:creationId xmlns:a16="http://schemas.microsoft.com/office/drawing/2014/main" id="{3E82F90A-4C1F-43F7-B519-00042A65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30" name="Picture 20">
          <a:extLst>
            <a:ext uri="{FF2B5EF4-FFF2-40B4-BE49-F238E27FC236}">
              <a16:creationId xmlns:a16="http://schemas.microsoft.com/office/drawing/2014/main" id="{10F70BA2-018C-4DB1-8411-CD263448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31" name="Picture 20">
          <a:extLst>
            <a:ext uri="{FF2B5EF4-FFF2-40B4-BE49-F238E27FC236}">
              <a16:creationId xmlns:a16="http://schemas.microsoft.com/office/drawing/2014/main" id="{AD6A06A4-FDDC-4725-A44C-CEC694FE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32" name="Picture 20">
          <a:extLst>
            <a:ext uri="{FF2B5EF4-FFF2-40B4-BE49-F238E27FC236}">
              <a16:creationId xmlns:a16="http://schemas.microsoft.com/office/drawing/2014/main" id="{743049EA-9D6C-42CA-88E9-A254594E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33" name="Picture 20">
          <a:extLst>
            <a:ext uri="{FF2B5EF4-FFF2-40B4-BE49-F238E27FC236}">
              <a16:creationId xmlns:a16="http://schemas.microsoft.com/office/drawing/2014/main" id="{68BE300F-2E7A-44CF-AD77-0379C5B3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134" name="Picture 20">
          <a:extLst>
            <a:ext uri="{FF2B5EF4-FFF2-40B4-BE49-F238E27FC236}">
              <a16:creationId xmlns:a16="http://schemas.microsoft.com/office/drawing/2014/main" id="{066A7BE0-2884-40AA-AD6D-8A1FE393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35" name="Picture 20">
          <a:extLst>
            <a:ext uri="{FF2B5EF4-FFF2-40B4-BE49-F238E27FC236}">
              <a16:creationId xmlns:a16="http://schemas.microsoft.com/office/drawing/2014/main" id="{85122E77-033B-446D-B325-F10BEB41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36" name="Picture 20">
          <a:extLst>
            <a:ext uri="{FF2B5EF4-FFF2-40B4-BE49-F238E27FC236}">
              <a16:creationId xmlns:a16="http://schemas.microsoft.com/office/drawing/2014/main" id="{5027516C-57B3-403F-99EC-DB331E0E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37" name="Picture 20">
          <a:extLst>
            <a:ext uri="{FF2B5EF4-FFF2-40B4-BE49-F238E27FC236}">
              <a16:creationId xmlns:a16="http://schemas.microsoft.com/office/drawing/2014/main" id="{D5AA51F4-B7E4-4E94-97AF-72D2B1A2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4138" name="Picture 20">
          <a:extLst>
            <a:ext uri="{FF2B5EF4-FFF2-40B4-BE49-F238E27FC236}">
              <a16:creationId xmlns:a16="http://schemas.microsoft.com/office/drawing/2014/main" id="{A47BDE66-CD8D-4374-A903-6566F021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4139" name="Picture 20">
          <a:extLst>
            <a:ext uri="{FF2B5EF4-FFF2-40B4-BE49-F238E27FC236}">
              <a16:creationId xmlns:a16="http://schemas.microsoft.com/office/drawing/2014/main" id="{F33E9CAA-58D7-40C8-9180-2A3E6EAE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276</xdr:row>
      <xdr:rowOff>0</xdr:rowOff>
    </xdr:from>
    <xdr:ext cx="0" cy="82874"/>
    <xdr:pic>
      <xdr:nvPicPr>
        <xdr:cNvPr id="4140" name="Picture 20">
          <a:extLst>
            <a:ext uri="{FF2B5EF4-FFF2-40B4-BE49-F238E27FC236}">
              <a16:creationId xmlns:a16="http://schemas.microsoft.com/office/drawing/2014/main" id="{637D308F-E466-440B-A5E1-135075A0D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4141" name="Picture 20">
          <a:extLst>
            <a:ext uri="{FF2B5EF4-FFF2-40B4-BE49-F238E27FC236}">
              <a16:creationId xmlns:a16="http://schemas.microsoft.com/office/drawing/2014/main" id="{4293EA0A-9183-461F-8D67-DE029C75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42" name="Picture 20">
          <a:extLst>
            <a:ext uri="{FF2B5EF4-FFF2-40B4-BE49-F238E27FC236}">
              <a16:creationId xmlns:a16="http://schemas.microsoft.com/office/drawing/2014/main" id="{95D838A3-6E6A-4456-9FC1-4BD7BEDA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43" name="Picture 20">
          <a:extLst>
            <a:ext uri="{FF2B5EF4-FFF2-40B4-BE49-F238E27FC236}">
              <a16:creationId xmlns:a16="http://schemas.microsoft.com/office/drawing/2014/main" id="{28E92224-0F2B-45E7-B4FE-2D2578D0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44" name="Picture 20">
          <a:extLst>
            <a:ext uri="{FF2B5EF4-FFF2-40B4-BE49-F238E27FC236}">
              <a16:creationId xmlns:a16="http://schemas.microsoft.com/office/drawing/2014/main" id="{947332EB-6FB9-472E-B978-D82FCA3C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45" name="Picture 20">
          <a:extLst>
            <a:ext uri="{FF2B5EF4-FFF2-40B4-BE49-F238E27FC236}">
              <a16:creationId xmlns:a16="http://schemas.microsoft.com/office/drawing/2014/main" id="{5FCA99E2-DA02-493B-9FA9-E720CA90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4146" name="Picture 20">
          <a:extLst>
            <a:ext uri="{FF2B5EF4-FFF2-40B4-BE49-F238E27FC236}">
              <a16:creationId xmlns:a16="http://schemas.microsoft.com/office/drawing/2014/main" id="{F7C0042D-DCE6-4B3D-9D70-800EF896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47" name="Picture 20">
          <a:extLst>
            <a:ext uri="{FF2B5EF4-FFF2-40B4-BE49-F238E27FC236}">
              <a16:creationId xmlns:a16="http://schemas.microsoft.com/office/drawing/2014/main" id="{38E1D67B-BFBF-4AE9-B775-63884037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48" name="Picture 20">
          <a:extLst>
            <a:ext uri="{FF2B5EF4-FFF2-40B4-BE49-F238E27FC236}">
              <a16:creationId xmlns:a16="http://schemas.microsoft.com/office/drawing/2014/main" id="{ED76DFCC-D21E-424A-BEF8-43EB60DE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49" name="Picture 20">
          <a:extLst>
            <a:ext uri="{FF2B5EF4-FFF2-40B4-BE49-F238E27FC236}">
              <a16:creationId xmlns:a16="http://schemas.microsoft.com/office/drawing/2014/main" id="{6DD9ADF6-5468-4843-86A0-735B19AB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0" name="Picture 20">
          <a:extLst>
            <a:ext uri="{FF2B5EF4-FFF2-40B4-BE49-F238E27FC236}">
              <a16:creationId xmlns:a16="http://schemas.microsoft.com/office/drawing/2014/main" id="{C01F197C-EF93-40D1-A0E8-72B1F2E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1" name="Picture 20">
          <a:extLst>
            <a:ext uri="{FF2B5EF4-FFF2-40B4-BE49-F238E27FC236}">
              <a16:creationId xmlns:a16="http://schemas.microsoft.com/office/drawing/2014/main" id="{0105BDD0-601F-4CD4-80BB-846A3E48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4152" name="Picture 20">
          <a:extLst>
            <a:ext uri="{FF2B5EF4-FFF2-40B4-BE49-F238E27FC236}">
              <a16:creationId xmlns:a16="http://schemas.microsoft.com/office/drawing/2014/main" id="{CA9FBDF2-A41E-441A-A343-1AF13FFE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3" name="Picture 20">
          <a:extLst>
            <a:ext uri="{FF2B5EF4-FFF2-40B4-BE49-F238E27FC236}">
              <a16:creationId xmlns:a16="http://schemas.microsoft.com/office/drawing/2014/main" id="{AA299B08-6C74-43E8-B967-141CDD08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4" name="Picture 20">
          <a:extLst>
            <a:ext uri="{FF2B5EF4-FFF2-40B4-BE49-F238E27FC236}">
              <a16:creationId xmlns:a16="http://schemas.microsoft.com/office/drawing/2014/main" id="{754B9002-51DC-47A1-9BC3-C1D4F86A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5" name="Picture 20">
          <a:extLst>
            <a:ext uri="{FF2B5EF4-FFF2-40B4-BE49-F238E27FC236}">
              <a16:creationId xmlns:a16="http://schemas.microsoft.com/office/drawing/2014/main" id="{404B40FB-32C2-4792-A5B5-56F7C1D3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6" name="Picture 20">
          <a:extLst>
            <a:ext uri="{FF2B5EF4-FFF2-40B4-BE49-F238E27FC236}">
              <a16:creationId xmlns:a16="http://schemas.microsoft.com/office/drawing/2014/main" id="{3DD0EC7C-D873-4004-BF21-4C5C8440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0" cy="82873"/>
    <xdr:pic>
      <xdr:nvPicPr>
        <xdr:cNvPr id="4157" name="Picture 20">
          <a:extLst>
            <a:ext uri="{FF2B5EF4-FFF2-40B4-BE49-F238E27FC236}">
              <a16:creationId xmlns:a16="http://schemas.microsoft.com/office/drawing/2014/main" id="{F4228C20-7DFD-4FB7-96E9-690FDE1D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8" name="Picture 20">
          <a:extLst>
            <a:ext uri="{FF2B5EF4-FFF2-40B4-BE49-F238E27FC236}">
              <a16:creationId xmlns:a16="http://schemas.microsoft.com/office/drawing/2014/main" id="{B1739BCE-1280-4D8C-931A-3A9F8D2B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59" name="Picture 20">
          <a:extLst>
            <a:ext uri="{FF2B5EF4-FFF2-40B4-BE49-F238E27FC236}">
              <a16:creationId xmlns:a16="http://schemas.microsoft.com/office/drawing/2014/main" id="{A5AE0F4E-2091-4C42-8267-95B13667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60" name="Picture 20">
          <a:extLst>
            <a:ext uri="{FF2B5EF4-FFF2-40B4-BE49-F238E27FC236}">
              <a16:creationId xmlns:a16="http://schemas.microsoft.com/office/drawing/2014/main" id="{498D723F-5D91-423B-A91C-A1CBB9D6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61" name="Picture 20">
          <a:extLst>
            <a:ext uri="{FF2B5EF4-FFF2-40B4-BE49-F238E27FC236}">
              <a16:creationId xmlns:a16="http://schemas.microsoft.com/office/drawing/2014/main" id="{C9FC186A-4CA5-437C-A4EF-9F6ECEF0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62" name="Picture 20">
          <a:extLst>
            <a:ext uri="{FF2B5EF4-FFF2-40B4-BE49-F238E27FC236}">
              <a16:creationId xmlns:a16="http://schemas.microsoft.com/office/drawing/2014/main" id="{69407F3A-375B-4BE9-8DEC-DE4D195C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63" name="Picture 20">
          <a:extLst>
            <a:ext uri="{FF2B5EF4-FFF2-40B4-BE49-F238E27FC236}">
              <a16:creationId xmlns:a16="http://schemas.microsoft.com/office/drawing/2014/main" id="{2D60A7CE-C28D-4540-82A8-BF1BC2FA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64" name="Picture 20">
          <a:extLst>
            <a:ext uri="{FF2B5EF4-FFF2-40B4-BE49-F238E27FC236}">
              <a16:creationId xmlns:a16="http://schemas.microsoft.com/office/drawing/2014/main" id="{53584174-898A-48BF-AF0B-F0A1A52C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65" name="Picture 20">
          <a:extLst>
            <a:ext uri="{FF2B5EF4-FFF2-40B4-BE49-F238E27FC236}">
              <a16:creationId xmlns:a16="http://schemas.microsoft.com/office/drawing/2014/main" id="{76F16C6C-AFCC-454C-8D57-B9B80C0F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66" name="Picture 20">
          <a:extLst>
            <a:ext uri="{FF2B5EF4-FFF2-40B4-BE49-F238E27FC236}">
              <a16:creationId xmlns:a16="http://schemas.microsoft.com/office/drawing/2014/main" id="{2E0A0047-E2BB-4FD0-8A05-415BC005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67" name="Picture 20">
          <a:extLst>
            <a:ext uri="{FF2B5EF4-FFF2-40B4-BE49-F238E27FC236}">
              <a16:creationId xmlns:a16="http://schemas.microsoft.com/office/drawing/2014/main" id="{891B61B9-F091-41BF-A868-983B71D9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68" name="Picture 20">
          <a:extLst>
            <a:ext uri="{FF2B5EF4-FFF2-40B4-BE49-F238E27FC236}">
              <a16:creationId xmlns:a16="http://schemas.microsoft.com/office/drawing/2014/main" id="{4F923BFB-E6D2-4529-957E-FDB0EB89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69" name="Picture 20">
          <a:extLst>
            <a:ext uri="{FF2B5EF4-FFF2-40B4-BE49-F238E27FC236}">
              <a16:creationId xmlns:a16="http://schemas.microsoft.com/office/drawing/2014/main" id="{1C684B5E-BB44-4B91-A155-1FC9021E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0" name="Picture 20">
          <a:extLst>
            <a:ext uri="{FF2B5EF4-FFF2-40B4-BE49-F238E27FC236}">
              <a16:creationId xmlns:a16="http://schemas.microsoft.com/office/drawing/2014/main" id="{293D1CED-0B4B-4D55-B461-9096A396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1" name="Picture 20">
          <a:extLst>
            <a:ext uri="{FF2B5EF4-FFF2-40B4-BE49-F238E27FC236}">
              <a16:creationId xmlns:a16="http://schemas.microsoft.com/office/drawing/2014/main" id="{9C1E0347-C33A-4DF4-B6E2-CD458620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2" name="Picture 20">
          <a:extLst>
            <a:ext uri="{FF2B5EF4-FFF2-40B4-BE49-F238E27FC236}">
              <a16:creationId xmlns:a16="http://schemas.microsoft.com/office/drawing/2014/main" id="{97F79143-10CA-4546-B546-3225B38D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3" name="Picture 20">
          <a:extLst>
            <a:ext uri="{FF2B5EF4-FFF2-40B4-BE49-F238E27FC236}">
              <a16:creationId xmlns:a16="http://schemas.microsoft.com/office/drawing/2014/main" id="{37ED8606-6855-41AF-A9AE-F4672BAD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4" name="Picture 20">
          <a:extLst>
            <a:ext uri="{FF2B5EF4-FFF2-40B4-BE49-F238E27FC236}">
              <a16:creationId xmlns:a16="http://schemas.microsoft.com/office/drawing/2014/main" id="{DE454AD5-1E8E-4F2A-8837-C845B5C3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5" name="Picture 20">
          <a:extLst>
            <a:ext uri="{FF2B5EF4-FFF2-40B4-BE49-F238E27FC236}">
              <a16:creationId xmlns:a16="http://schemas.microsoft.com/office/drawing/2014/main" id="{5C00B4DB-F103-4726-9C83-6C490CFF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6" name="Picture 20">
          <a:extLst>
            <a:ext uri="{FF2B5EF4-FFF2-40B4-BE49-F238E27FC236}">
              <a16:creationId xmlns:a16="http://schemas.microsoft.com/office/drawing/2014/main" id="{7710F587-20E8-4D07-896A-2429C246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7" name="Picture 20">
          <a:extLst>
            <a:ext uri="{FF2B5EF4-FFF2-40B4-BE49-F238E27FC236}">
              <a16:creationId xmlns:a16="http://schemas.microsoft.com/office/drawing/2014/main" id="{76DDEFA8-6BCF-4DD4-B931-EAFD23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8" name="Picture 20">
          <a:extLst>
            <a:ext uri="{FF2B5EF4-FFF2-40B4-BE49-F238E27FC236}">
              <a16:creationId xmlns:a16="http://schemas.microsoft.com/office/drawing/2014/main" id="{7F723264-42F9-40E6-9413-A439DB07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79" name="Picture 20">
          <a:extLst>
            <a:ext uri="{FF2B5EF4-FFF2-40B4-BE49-F238E27FC236}">
              <a16:creationId xmlns:a16="http://schemas.microsoft.com/office/drawing/2014/main" id="{A12F39B8-CEA4-4D77-9DEE-B952A6E8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0" name="Picture 20">
          <a:extLst>
            <a:ext uri="{FF2B5EF4-FFF2-40B4-BE49-F238E27FC236}">
              <a16:creationId xmlns:a16="http://schemas.microsoft.com/office/drawing/2014/main" id="{929A36F0-CAEB-4F8D-AFA5-71BB3D6E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1" name="Picture 20">
          <a:extLst>
            <a:ext uri="{FF2B5EF4-FFF2-40B4-BE49-F238E27FC236}">
              <a16:creationId xmlns:a16="http://schemas.microsoft.com/office/drawing/2014/main" id="{9E281060-F172-4918-9498-9A0BBA2C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2" name="Picture 20">
          <a:extLst>
            <a:ext uri="{FF2B5EF4-FFF2-40B4-BE49-F238E27FC236}">
              <a16:creationId xmlns:a16="http://schemas.microsoft.com/office/drawing/2014/main" id="{A547E9D5-A069-4238-9B48-1BC0232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3" name="Picture 20">
          <a:extLst>
            <a:ext uri="{FF2B5EF4-FFF2-40B4-BE49-F238E27FC236}">
              <a16:creationId xmlns:a16="http://schemas.microsoft.com/office/drawing/2014/main" id="{E00514B0-C424-44EF-9870-EC0A35EA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4" name="Picture 20">
          <a:extLst>
            <a:ext uri="{FF2B5EF4-FFF2-40B4-BE49-F238E27FC236}">
              <a16:creationId xmlns:a16="http://schemas.microsoft.com/office/drawing/2014/main" id="{3E5DA19F-241F-4CCA-8E56-361FDC63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5" name="Picture 20">
          <a:extLst>
            <a:ext uri="{FF2B5EF4-FFF2-40B4-BE49-F238E27FC236}">
              <a16:creationId xmlns:a16="http://schemas.microsoft.com/office/drawing/2014/main" id="{64CA3A0B-D854-4BAC-BA0C-F8C15B1C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6" name="Picture 20">
          <a:extLst>
            <a:ext uri="{FF2B5EF4-FFF2-40B4-BE49-F238E27FC236}">
              <a16:creationId xmlns:a16="http://schemas.microsoft.com/office/drawing/2014/main" id="{20033A9F-9945-489D-A027-683AEABC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187" name="Picture 20">
          <a:extLst>
            <a:ext uri="{FF2B5EF4-FFF2-40B4-BE49-F238E27FC236}">
              <a16:creationId xmlns:a16="http://schemas.microsoft.com/office/drawing/2014/main" id="{718B079A-A0B7-4B03-899E-00E266CF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88" name="Picture 20">
          <a:extLst>
            <a:ext uri="{FF2B5EF4-FFF2-40B4-BE49-F238E27FC236}">
              <a16:creationId xmlns:a16="http://schemas.microsoft.com/office/drawing/2014/main" id="{A7D5F484-FA37-4857-B37E-15A4C20B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89" name="Picture 20">
          <a:extLst>
            <a:ext uri="{FF2B5EF4-FFF2-40B4-BE49-F238E27FC236}">
              <a16:creationId xmlns:a16="http://schemas.microsoft.com/office/drawing/2014/main" id="{28FBFDEA-B638-4DF1-A3D2-EC8F37ECF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276</xdr:row>
      <xdr:rowOff>0</xdr:rowOff>
    </xdr:from>
    <xdr:ext cx="0" cy="82873"/>
    <xdr:pic>
      <xdr:nvPicPr>
        <xdr:cNvPr id="4190" name="Picture 20">
          <a:extLst>
            <a:ext uri="{FF2B5EF4-FFF2-40B4-BE49-F238E27FC236}">
              <a16:creationId xmlns:a16="http://schemas.microsoft.com/office/drawing/2014/main" id="{3C6E0B01-99AE-4BC8-981F-9B40EED1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191" name="Picture 20">
          <a:extLst>
            <a:ext uri="{FF2B5EF4-FFF2-40B4-BE49-F238E27FC236}">
              <a16:creationId xmlns:a16="http://schemas.microsoft.com/office/drawing/2014/main" id="{E1F0C903-7F05-4511-BB95-6D90C206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2" name="Picture 20">
          <a:extLst>
            <a:ext uri="{FF2B5EF4-FFF2-40B4-BE49-F238E27FC236}">
              <a16:creationId xmlns:a16="http://schemas.microsoft.com/office/drawing/2014/main" id="{787AE3E2-5855-4573-81A9-EBABF660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3" name="Picture 20">
          <a:extLst>
            <a:ext uri="{FF2B5EF4-FFF2-40B4-BE49-F238E27FC236}">
              <a16:creationId xmlns:a16="http://schemas.microsoft.com/office/drawing/2014/main" id="{B8C0DE15-B397-41BB-9B51-32EB08D8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4" name="Picture 20">
          <a:extLst>
            <a:ext uri="{FF2B5EF4-FFF2-40B4-BE49-F238E27FC236}">
              <a16:creationId xmlns:a16="http://schemas.microsoft.com/office/drawing/2014/main" id="{0ECE1C8E-5A73-4AD7-9911-B086548F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5" name="Picture 20">
          <a:extLst>
            <a:ext uri="{FF2B5EF4-FFF2-40B4-BE49-F238E27FC236}">
              <a16:creationId xmlns:a16="http://schemas.microsoft.com/office/drawing/2014/main" id="{41F90AA0-F77C-4E60-A82C-D49C80F7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6" name="Picture 20">
          <a:extLst>
            <a:ext uri="{FF2B5EF4-FFF2-40B4-BE49-F238E27FC236}">
              <a16:creationId xmlns:a16="http://schemas.microsoft.com/office/drawing/2014/main" id="{EDE2A7DF-7204-44E6-B331-7C9C09ED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7" name="Picture 20">
          <a:extLst>
            <a:ext uri="{FF2B5EF4-FFF2-40B4-BE49-F238E27FC236}">
              <a16:creationId xmlns:a16="http://schemas.microsoft.com/office/drawing/2014/main" id="{A1CC79C5-1C78-417B-8EC8-5F307B564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8" name="Picture 20">
          <a:extLst>
            <a:ext uri="{FF2B5EF4-FFF2-40B4-BE49-F238E27FC236}">
              <a16:creationId xmlns:a16="http://schemas.microsoft.com/office/drawing/2014/main" id="{383C9907-418B-4E21-B5B2-7654CA42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199" name="Picture 20">
          <a:extLst>
            <a:ext uri="{FF2B5EF4-FFF2-40B4-BE49-F238E27FC236}">
              <a16:creationId xmlns:a16="http://schemas.microsoft.com/office/drawing/2014/main" id="{4935955F-6263-4C30-9EED-261DF1D4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0" name="Picture 20">
          <a:extLst>
            <a:ext uri="{FF2B5EF4-FFF2-40B4-BE49-F238E27FC236}">
              <a16:creationId xmlns:a16="http://schemas.microsoft.com/office/drawing/2014/main" id="{17834CE1-4EFC-4A68-BD49-5AF17722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1" name="Picture 20">
          <a:extLst>
            <a:ext uri="{FF2B5EF4-FFF2-40B4-BE49-F238E27FC236}">
              <a16:creationId xmlns:a16="http://schemas.microsoft.com/office/drawing/2014/main" id="{25957A68-1175-462B-81ED-F24E3690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2" name="Picture 20">
          <a:extLst>
            <a:ext uri="{FF2B5EF4-FFF2-40B4-BE49-F238E27FC236}">
              <a16:creationId xmlns:a16="http://schemas.microsoft.com/office/drawing/2014/main" id="{58E4B1C6-6A47-4C6E-B62D-7ED5B270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3" name="Picture 20">
          <a:extLst>
            <a:ext uri="{FF2B5EF4-FFF2-40B4-BE49-F238E27FC236}">
              <a16:creationId xmlns:a16="http://schemas.microsoft.com/office/drawing/2014/main" id="{B8959214-68CB-4DF2-9ECC-6A22521C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4" name="Picture 20">
          <a:extLst>
            <a:ext uri="{FF2B5EF4-FFF2-40B4-BE49-F238E27FC236}">
              <a16:creationId xmlns:a16="http://schemas.microsoft.com/office/drawing/2014/main" id="{FBCC9575-646F-49EF-8431-47A459AD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5" name="Picture 20">
          <a:extLst>
            <a:ext uri="{FF2B5EF4-FFF2-40B4-BE49-F238E27FC236}">
              <a16:creationId xmlns:a16="http://schemas.microsoft.com/office/drawing/2014/main" id="{3F039371-6D6A-4135-BD63-E096F6B1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6" name="Picture 20">
          <a:extLst>
            <a:ext uri="{FF2B5EF4-FFF2-40B4-BE49-F238E27FC236}">
              <a16:creationId xmlns:a16="http://schemas.microsoft.com/office/drawing/2014/main" id="{CF24092F-F80F-4D84-83DD-312E1BA4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7" name="Picture 20">
          <a:extLst>
            <a:ext uri="{FF2B5EF4-FFF2-40B4-BE49-F238E27FC236}">
              <a16:creationId xmlns:a16="http://schemas.microsoft.com/office/drawing/2014/main" id="{2F7CD23B-B23A-4210-AD1B-A586F702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8" name="Picture 20">
          <a:extLst>
            <a:ext uri="{FF2B5EF4-FFF2-40B4-BE49-F238E27FC236}">
              <a16:creationId xmlns:a16="http://schemas.microsoft.com/office/drawing/2014/main" id="{01FB6961-0DE3-4A94-BDAD-627B3AA7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09" name="Picture 20">
          <a:extLst>
            <a:ext uri="{FF2B5EF4-FFF2-40B4-BE49-F238E27FC236}">
              <a16:creationId xmlns:a16="http://schemas.microsoft.com/office/drawing/2014/main" id="{A8D40B28-D93A-41DB-BB2B-9F3C4FF1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10" name="Picture 20">
          <a:extLst>
            <a:ext uri="{FF2B5EF4-FFF2-40B4-BE49-F238E27FC236}">
              <a16:creationId xmlns:a16="http://schemas.microsoft.com/office/drawing/2014/main" id="{066C04BA-2515-4ED6-850C-A62FA87D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1" name="Picture 20">
          <a:extLst>
            <a:ext uri="{FF2B5EF4-FFF2-40B4-BE49-F238E27FC236}">
              <a16:creationId xmlns:a16="http://schemas.microsoft.com/office/drawing/2014/main" id="{2C04D3D0-B8E2-4070-B7DC-65DB701F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2" name="Picture 20">
          <a:extLst>
            <a:ext uri="{FF2B5EF4-FFF2-40B4-BE49-F238E27FC236}">
              <a16:creationId xmlns:a16="http://schemas.microsoft.com/office/drawing/2014/main" id="{A8D6C81D-1A83-4115-91A5-4801BE29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3" name="Picture 20">
          <a:extLst>
            <a:ext uri="{FF2B5EF4-FFF2-40B4-BE49-F238E27FC236}">
              <a16:creationId xmlns:a16="http://schemas.microsoft.com/office/drawing/2014/main" id="{4EF634FD-6A98-4D93-9EE2-B83A3724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4" name="Picture 20">
          <a:extLst>
            <a:ext uri="{FF2B5EF4-FFF2-40B4-BE49-F238E27FC236}">
              <a16:creationId xmlns:a16="http://schemas.microsoft.com/office/drawing/2014/main" id="{5DFEDE91-5483-40EC-9B82-7D93EAF3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5" name="Picture 20">
          <a:extLst>
            <a:ext uri="{FF2B5EF4-FFF2-40B4-BE49-F238E27FC236}">
              <a16:creationId xmlns:a16="http://schemas.microsoft.com/office/drawing/2014/main" id="{AC5724EC-46B2-4040-A1D9-F48D36CE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6" name="Picture 20">
          <a:extLst>
            <a:ext uri="{FF2B5EF4-FFF2-40B4-BE49-F238E27FC236}">
              <a16:creationId xmlns:a16="http://schemas.microsoft.com/office/drawing/2014/main" id="{CC9F1955-9E3C-4421-8F7C-D33B613F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7" name="Picture 20">
          <a:extLst>
            <a:ext uri="{FF2B5EF4-FFF2-40B4-BE49-F238E27FC236}">
              <a16:creationId xmlns:a16="http://schemas.microsoft.com/office/drawing/2014/main" id="{6184C8E9-3FBB-46D0-8149-1A63028A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8" name="Picture 20">
          <a:extLst>
            <a:ext uri="{FF2B5EF4-FFF2-40B4-BE49-F238E27FC236}">
              <a16:creationId xmlns:a16="http://schemas.microsoft.com/office/drawing/2014/main" id="{642EAEB0-7E19-4434-ADD0-93FF6795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19" name="Picture 20">
          <a:extLst>
            <a:ext uri="{FF2B5EF4-FFF2-40B4-BE49-F238E27FC236}">
              <a16:creationId xmlns:a16="http://schemas.microsoft.com/office/drawing/2014/main" id="{322E8BAB-9D12-4829-A89D-43D8FFCF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0" name="Picture 20">
          <a:extLst>
            <a:ext uri="{FF2B5EF4-FFF2-40B4-BE49-F238E27FC236}">
              <a16:creationId xmlns:a16="http://schemas.microsoft.com/office/drawing/2014/main" id="{A61C6551-87DB-4494-8B09-6FD305EC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1" name="Picture 20">
          <a:extLst>
            <a:ext uri="{FF2B5EF4-FFF2-40B4-BE49-F238E27FC236}">
              <a16:creationId xmlns:a16="http://schemas.microsoft.com/office/drawing/2014/main" id="{054D9A26-326C-44E6-B1C8-9AB5526F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2" name="Picture 20">
          <a:extLst>
            <a:ext uri="{FF2B5EF4-FFF2-40B4-BE49-F238E27FC236}">
              <a16:creationId xmlns:a16="http://schemas.microsoft.com/office/drawing/2014/main" id="{9A93A720-637D-487C-A15F-59C2DF7A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3" name="Picture 20">
          <a:extLst>
            <a:ext uri="{FF2B5EF4-FFF2-40B4-BE49-F238E27FC236}">
              <a16:creationId xmlns:a16="http://schemas.microsoft.com/office/drawing/2014/main" id="{82BD5576-AC28-4ED4-8C1A-1CC0501C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4" name="Picture 20">
          <a:extLst>
            <a:ext uri="{FF2B5EF4-FFF2-40B4-BE49-F238E27FC236}">
              <a16:creationId xmlns:a16="http://schemas.microsoft.com/office/drawing/2014/main" id="{8EFCAD36-8BD6-4DED-94F7-84E1746D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5" name="Picture 20">
          <a:extLst>
            <a:ext uri="{FF2B5EF4-FFF2-40B4-BE49-F238E27FC236}">
              <a16:creationId xmlns:a16="http://schemas.microsoft.com/office/drawing/2014/main" id="{8114CECB-93F4-43EC-9DCB-4E7C3098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6" name="Picture 20">
          <a:extLst>
            <a:ext uri="{FF2B5EF4-FFF2-40B4-BE49-F238E27FC236}">
              <a16:creationId xmlns:a16="http://schemas.microsoft.com/office/drawing/2014/main" id="{09FDB32D-A49F-4184-BAEA-0C57A810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7" name="Picture 20">
          <a:extLst>
            <a:ext uri="{FF2B5EF4-FFF2-40B4-BE49-F238E27FC236}">
              <a16:creationId xmlns:a16="http://schemas.microsoft.com/office/drawing/2014/main" id="{FC672251-4BFC-4FDA-855F-220B6694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8" name="Picture 20">
          <a:extLst>
            <a:ext uri="{FF2B5EF4-FFF2-40B4-BE49-F238E27FC236}">
              <a16:creationId xmlns:a16="http://schemas.microsoft.com/office/drawing/2014/main" id="{3BBBE79A-4336-41C0-9F57-E298DC60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29" name="Picture 20">
          <a:extLst>
            <a:ext uri="{FF2B5EF4-FFF2-40B4-BE49-F238E27FC236}">
              <a16:creationId xmlns:a16="http://schemas.microsoft.com/office/drawing/2014/main" id="{AAD5B5FC-92D5-4035-A836-ADB08801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30" name="Picture 20">
          <a:extLst>
            <a:ext uri="{FF2B5EF4-FFF2-40B4-BE49-F238E27FC236}">
              <a16:creationId xmlns:a16="http://schemas.microsoft.com/office/drawing/2014/main" id="{420F496C-9478-402C-9121-63FC05E5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31" name="Picture 20">
          <a:extLst>
            <a:ext uri="{FF2B5EF4-FFF2-40B4-BE49-F238E27FC236}">
              <a16:creationId xmlns:a16="http://schemas.microsoft.com/office/drawing/2014/main" id="{EFF6FBC5-B816-4C8D-8F8C-7C81E0DA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32" name="Picture 20">
          <a:extLst>
            <a:ext uri="{FF2B5EF4-FFF2-40B4-BE49-F238E27FC236}">
              <a16:creationId xmlns:a16="http://schemas.microsoft.com/office/drawing/2014/main" id="{4CBDAFB8-5FCC-4CDE-97A1-0717D5F2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33" name="Picture 20">
          <a:extLst>
            <a:ext uri="{FF2B5EF4-FFF2-40B4-BE49-F238E27FC236}">
              <a16:creationId xmlns:a16="http://schemas.microsoft.com/office/drawing/2014/main" id="{5AED9868-40A5-48A7-A79B-3D4B6EC8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34" name="Picture 20">
          <a:extLst>
            <a:ext uri="{FF2B5EF4-FFF2-40B4-BE49-F238E27FC236}">
              <a16:creationId xmlns:a16="http://schemas.microsoft.com/office/drawing/2014/main" id="{771ED454-7582-4C2E-9138-3D8A67E7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35" name="Picture 20">
          <a:extLst>
            <a:ext uri="{FF2B5EF4-FFF2-40B4-BE49-F238E27FC236}">
              <a16:creationId xmlns:a16="http://schemas.microsoft.com/office/drawing/2014/main" id="{7ECB0988-743C-4E46-BF0B-CFFAB41CE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36" name="Picture 20">
          <a:extLst>
            <a:ext uri="{FF2B5EF4-FFF2-40B4-BE49-F238E27FC236}">
              <a16:creationId xmlns:a16="http://schemas.microsoft.com/office/drawing/2014/main" id="{83E6D782-78EA-4C84-B3F8-AC37A586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37" name="Picture 20">
          <a:extLst>
            <a:ext uri="{FF2B5EF4-FFF2-40B4-BE49-F238E27FC236}">
              <a16:creationId xmlns:a16="http://schemas.microsoft.com/office/drawing/2014/main" id="{092975C3-5040-40E9-B28E-9B6B1494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38" name="Picture 20">
          <a:extLst>
            <a:ext uri="{FF2B5EF4-FFF2-40B4-BE49-F238E27FC236}">
              <a16:creationId xmlns:a16="http://schemas.microsoft.com/office/drawing/2014/main" id="{1DAD2EFC-68BE-49B0-AC5F-A5431E3E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39" name="Picture 20">
          <a:extLst>
            <a:ext uri="{FF2B5EF4-FFF2-40B4-BE49-F238E27FC236}">
              <a16:creationId xmlns:a16="http://schemas.microsoft.com/office/drawing/2014/main" id="{6BCA288E-E1B3-4BE5-8329-3FCC605AB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0" name="Picture 20">
          <a:extLst>
            <a:ext uri="{FF2B5EF4-FFF2-40B4-BE49-F238E27FC236}">
              <a16:creationId xmlns:a16="http://schemas.microsoft.com/office/drawing/2014/main" id="{46F3D04D-CCB9-4A26-8660-BAD2B0B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1" name="Picture 20">
          <a:extLst>
            <a:ext uri="{FF2B5EF4-FFF2-40B4-BE49-F238E27FC236}">
              <a16:creationId xmlns:a16="http://schemas.microsoft.com/office/drawing/2014/main" id="{A8813D5F-B657-4C28-BC22-EBF49422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2" name="Picture 20">
          <a:extLst>
            <a:ext uri="{FF2B5EF4-FFF2-40B4-BE49-F238E27FC236}">
              <a16:creationId xmlns:a16="http://schemas.microsoft.com/office/drawing/2014/main" id="{F28F4460-AD60-4F19-91B0-348FA71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3" name="Picture 20">
          <a:extLst>
            <a:ext uri="{FF2B5EF4-FFF2-40B4-BE49-F238E27FC236}">
              <a16:creationId xmlns:a16="http://schemas.microsoft.com/office/drawing/2014/main" id="{BB9BFDFF-C0AC-48A8-8483-1537ED5C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4" name="Picture 20">
          <a:extLst>
            <a:ext uri="{FF2B5EF4-FFF2-40B4-BE49-F238E27FC236}">
              <a16:creationId xmlns:a16="http://schemas.microsoft.com/office/drawing/2014/main" id="{EB2C7A5D-E284-4127-B2D1-69F5137B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5" name="Picture 20">
          <a:extLst>
            <a:ext uri="{FF2B5EF4-FFF2-40B4-BE49-F238E27FC236}">
              <a16:creationId xmlns:a16="http://schemas.microsoft.com/office/drawing/2014/main" id="{2B6D68A7-D9A6-489A-95A3-96477DEC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6" name="Picture 20">
          <a:extLst>
            <a:ext uri="{FF2B5EF4-FFF2-40B4-BE49-F238E27FC236}">
              <a16:creationId xmlns:a16="http://schemas.microsoft.com/office/drawing/2014/main" id="{21AC2582-E5BB-46C3-9AA7-B694B481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7" name="Picture 20">
          <a:extLst>
            <a:ext uri="{FF2B5EF4-FFF2-40B4-BE49-F238E27FC236}">
              <a16:creationId xmlns:a16="http://schemas.microsoft.com/office/drawing/2014/main" id="{C2B56FA7-8E96-46E1-B3BE-EB4E3AE97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8" name="Picture 20">
          <a:extLst>
            <a:ext uri="{FF2B5EF4-FFF2-40B4-BE49-F238E27FC236}">
              <a16:creationId xmlns:a16="http://schemas.microsoft.com/office/drawing/2014/main" id="{DCA56B34-1A2D-4611-A87F-10E4D3AA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49" name="Picture 20">
          <a:extLst>
            <a:ext uri="{FF2B5EF4-FFF2-40B4-BE49-F238E27FC236}">
              <a16:creationId xmlns:a16="http://schemas.microsoft.com/office/drawing/2014/main" id="{1F84C411-DD74-480C-BF15-11116F1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50" name="Picture 20">
          <a:extLst>
            <a:ext uri="{FF2B5EF4-FFF2-40B4-BE49-F238E27FC236}">
              <a16:creationId xmlns:a16="http://schemas.microsoft.com/office/drawing/2014/main" id="{891E15A7-D183-43B8-AC94-D065F309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51" name="Picture 20">
          <a:extLst>
            <a:ext uri="{FF2B5EF4-FFF2-40B4-BE49-F238E27FC236}">
              <a16:creationId xmlns:a16="http://schemas.microsoft.com/office/drawing/2014/main" id="{0A03B4C6-D9E4-477E-A3C6-8E880F82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52" name="Picture 20">
          <a:extLst>
            <a:ext uri="{FF2B5EF4-FFF2-40B4-BE49-F238E27FC236}">
              <a16:creationId xmlns:a16="http://schemas.microsoft.com/office/drawing/2014/main" id="{CA04133F-6999-48ED-A515-72BDF82C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53" name="Picture 20">
          <a:extLst>
            <a:ext uri="{FF2B5EF4-FFF2-40B4-BE49-F238E27FC236}">
              <a16:creationId xmlns:a16="http://schemas.microsoft.com/office/drawing/2014/main" id="{B7242D1D-E9E3-4395-9F9F-CDDA3326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54" name="Picture 20">
          <a:extLst>
            <a:ext uri="{FF2B5EF4-FFF2-40B4-BE49-F238E27FC236}">
              <a16:creationId xmlns:a16="http://schemas.microsoft.com/office/drawing/2014/main" id="{5991A921-C205-440C-99F1-29A862F0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55" name="Picture 20">
          <a:extLst>
            <a:ext uri="{FF2B5EF4-FFF2-40B4-BE49-F238E27FC236}">
              <a16:creationId xmlns:a16="http://schemas.microsoft.com/office/drawing/2014/main" id="{174A6BD0-4CFF-46BE-B46E-0E53A712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56" name="Picture 20">
          <a:extLst>
            <a:ext uri="{FF2B5EF4-FFF2-40B4-BE49-F238E27FC236}">
              <a16:creationId xmlns:a16="http://schemas.microsoft.com/office/drawing/2014/main" id="{A34E8C88-B561-4B64-8E48-62506F38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57" name="Picture 20">
          <a:extLst>
            <a:ext uri="{FF2B5EF4-FFF2-40B4-BE49-F238E27FC236}">
              <a16:creationId xmlns:a16="http://schemas.microsoft.com/office/drawing/2014/main" id="{CFC2C558-8F7E-40E2-98D6-CB786E3A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58" name="Picture 20">
          <a:extLst>
            <a:ext uri="{FF2B5EF4-FFF2-40B4-BE49-F238E27FC236}">
              <a16:creationId xmlns:a16="http://schemas.microsoft.com/office/drawing/2014/main" id="{D3809F8C-95AF-4EEF-80D6-E7EA35E5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59" name="Picture 20">
          <a:extLst>
            <a:ext uri="{FF2B5EF4-FFF2-40B4-BE49-F238E27FC236}">
              <a16:creationId xmlns:a16="http://schemas.microsoft.com/office/drawing/2014/main" id="{43E6D142-3C51-488A-975E-F3197A28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0" name="Picture 20">
          <a:extLst>
            <a:ext uri="{FF2B5EF4-FFF2-40B4-BE49-F238E27FC236}">
              <a16:creationId xmlns:a16="http://schemas.microsoft.com/office/drawing/2014/main" id="{4DF78F10-E516-461A-8659-1EB07B6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1" name="Picture 20">
          <a:extLst>
            <a:ext uri="{FF2B5EF4-FFF2-40B4-BE49-F238E27FC236}">
              <a16:creationId xmlns:a16="http://schemas.microsoft.com/office/drawing/2014/main" id="{930EE746-A660-401D-9C23-99DF4E3E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2" name="Picture 20">
          <a:extLst>
            <a:ext uri="{FF2B5EF4-FFF2-40B4-BE49-F238E27FC236}">
              <a16:creationId xmlns:a16="http://schemas.microsoft.com/office/drawing/2014/main" id="{8B94EA60-1F9C-4A40-9932-AC5A8FDD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3" name="Picture 20">
          <a:extLst>
            <a:ext uri="{FF2B5EF4-FFF2-40B4-BE49-F238E27FC236}">
              <a16:creationId xmlns:a16="http://schemas.microsoft.com/office/drawing/2014/main" id="{0AB6173A-2837-4858-8EBD-3469B674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4" name="Picture 20">
          <a:extLst>
            <a:ext uri="{FF2B5EF4-FFF2-40B4-BE49-F238E27FC236}">
              <a16:creationId xmlns:a16="http://schemas.microsoft.com/office/drawing/2014/main" id="{246D33B1-5FFB-428F-805D-397A8E70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5" name="Picture 20">
          <a:extLst>
            <a:ext uri="{FF2B5EF4-FFF2-40B4-BE49-F238E27FC236}">
              <a16:creationId xmlns:a16="http://schemas.microsoft.com/office/drawing/2014/main" id="{D9B0E702-FE1D-42CF-9178-C91D61C8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6" name="Picture 20">
          <a:extLst>
            <a:ext uri="{FF2B5EF4-FFF2-40B4-BE49-F238E27FC236}">
              <a16:creationId xmlns:a16="http://schemas.microsoft.com/office/drawing/2014/main" id="{FE8EB630-F915-4695-947B-2FAC4A08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7" name="Picture 20">
          <a:extLst>
            <a:ext uri="{FF2B5EF4-FFF2-40B4-BE49-F238E27FC236}">
              <a16:creationId xmlns:a16="http://schemas.microsoft.com/office/drawing/2014/main" id="{7F295F06-D044-4A81-B663-42FB3BE0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8" name="Picture 20">
          <a:extLst>
            <a:ext uri="{FF2B5EF4-FFF2-40B4-BE49-F238E27FC236}">
              <a16:creationId xmlns:a16="http://schemas.microsoft.com/office/drawing/2014/main" id="{126E0847-D5EA-47B7-AC17-CA307AE7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69" name="Picture 20">
          <a:extLst>
            <a:ext uri="{FF2B5EF4-FFF2-40B4-BE49-F238E27FC236}">
              <a16:creationId xmlns:a16="http://schemas.microsoft.com/office/drawing/2014/main" id="{D99ABA36-E76B-47D4-8110-5257A263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0" name="Picture 20">
          <a:extLst>
            <a:ext uri="{FF2B5EF4-FFF2-40B4-BE49-F238E27FC236}">
              <a16:creationId xmlns:a16="http://schemas.microsoft.com/office/drawing/2014/main" id="{6F99BCFA-3508-46EA-BB17-525B0CBA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1" name="Picture 20">
          <a:extLst>
            <a:ext uri="{FF2B5EF4-FFF2-40B4-BE49-F238E27FC236}">
              <a16:creationId xmlns:a16="http://schemas.microsoft.com/office/drawing/2014/main" id="{90C908B9-F3AF-4CF8-A1BD-CDE1ECC8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2" name="Picture 20">
          <a:extLst>
            <a:ext uri="{FF2B5EF4-FFF2-40B4-BE49-F238E27FC236}">
              <a16:creationId xmlns:a16="http://schemas.microsoft.com/office/drawing/2014/main" id="{2B519821-FB3D-4AE3-925B-083B82C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3" name="Picture 20">
          <a:extLst>
            <a:ext uri="{FF2B5EF4-FFF2-40B4-BE49-F238E27FC236}">
              <a16:creationId xmlns:a16="http://schemas.microsoft.com/office/drawing/2014/main" id="{1B8FFF5D-84EF-4B19-BBDD-B20420E0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4" name="Picture 20">
          <a:extLst>
            <a:ext uri="{FF2B5EF4-FFF2-40B4-BE49-F238E27FC236}">
              <a16:creationId xmlns:a16="http://schemas.microsoft.com/office/drawing/2014/main" id="{F0B0FA15-C403-48C5-AD33-7CBFD159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5" name="Picture 20">
          <a:extLst>
            <a:ext uri="{FF2B5EF4-FFF2-40B4-BE49-F238E27FC236}">
              <a16:creationId xmlns:a16="http://schemas.microsoft.com/office/drawing/2014/main" id="{E84A97FA-FCCB-4EDA-A652-2DA3D5A4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6" name="Picture 20">
          <a:extLst>
            <a:ext uri="{FF2B5EF4-FFF2-40B4-BE49-F238E27FC236}">
              <a16:creationId xmlns:a16="http://schemas.microsoft.com/office/drawing/2014/main" id="{EF95D9F5-FFBC-41D6-B667-997D6ADE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7" name="Picture 20">
          <a:extLst>
            <a:ext uri="{FF2B5EF4-FFF2-40B4-BE49-F238E27FC236}">
              <a16:creationId xmlns:a16="http://schemas.microsoft.com/office/drawing/2014/main" id="{EAEBBA8A-4E1F-4F5C-B71A-2395284B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8" name="Picture 20">
          <a:extLst>
            <a:ext uri="{FF2B5EF4-FFF2-40B4-BE49-F238E27FC236}">
              <a16:creationId xmlns:a16="http://schemas.microsoft.com/office/drawing/2014/main" id="{DFD67636-9222-4206-8094-E281BA12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79" name="Picture 20">
          <a:extLst>
            <a:ext uri="{FF2B5EF4-FFF2-40B4-BE49-F238E27FC236}">
              <a16:creationId xmlns:a16="http://schemas.microsoft.com/office/drawing/2014/main" id="{99B21E71-8F05-4466-940B-C51A9D1F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280" name="Picture 20">
          <a:extLst>
            <a:ext uri="{FF2B5EF4-FFF2-40B4-BE49-F238E27FC236}">
              <a16:creationId xmlns:a16="http://schemas.microsoft.com/office/drawing/2014/main" id="{F28F493E-F30C-45F9-BEA9-1544469E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1" name="Picture 20">
          <a:extLst>
            <a:ext uri="{FF2B5EF4-FFF2-40B4-BE49-F238E27FC236}">
              <a16:creationId xmlns:a16="http://schemas.microsoft.com/office/drawing/2014/main" id="{FF03A393-F99A-4601-B8F6-FCEF60FA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2" name="Picture 20">
          <a:extLst>
            <a:ext uri="{FF2B5EF4-FFF2-40B4-BE49-F238E27FC236}">
              <a16:creationId xmlns:a16="http://schemas.microsoft.com/office/drawing/2014/main" id="{8B99CA46-60BA-44F2-8EE0-B2CE3285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3" name="Picture 20">
          <a:extLst>
            <a:ext uri="{FF2B5EF4-FFF2-40B4-BE49-F238E27FC236}">
              <a16:creationId xmlns:a16="http://schemas.microsoft.com/office/drawing/2014/main" id="{C0925A61-2CA6-437E-87A1-63448FFB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4" name="Picture 20">
          <a:extLst>
            <a:ext uri="{FF2B5EF4-FFF2-40B4-BE49-F238E27FC236}">
              <a16:creationId xmlns:a16="http://schemas.microsoft.com/office/drawing/2014/main" id="{A88F29AA-7241-47D3-AF61-B320291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5" name="Picture 20">
          <a:extLst>
            <a:ext uri="{FF2B5EF4-FFF2-40B4-BE49-F238E27FC236}">
              <a16:creationId xmlns:a16="http://schemas.microsoft.com/office/drawing/2014/main" id="{CE2B4926-14E7-4F8B-8B4C-D9D69246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6" name="Picture 20">
          <a:extLst>
            <a:ext uri="{FF2B5EF4-FFF2-40B4-BE49-F238E27FC236}">
              <a16:creationId xmlns:a16="http://schemas.microsoft.com/office/drawing/2014/main" id="{F7AA2C43-4DA4-4D54-AF18-06C2BB59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7" name="Picture 20">
          <a:extLst>
            <a:ext uri="{FF2B5EF4-FFF2-40B4-BE49-F238E27FC236}">
              <a16:creationId xmlns:a16="http://schemas.microsoft.com/office/drawing/2014/main" id="{58B6AD28-5612-4AB7-88DB-F37C53CC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8" name="Picture 20">
          <a:extLst>
            <a:ext uri="{FF2B5EF4-FFF2-40B4-BE49-F238E27FC236}">
              <a16:creationId xmlns:a16="http://schemas.microsoft.com/office/drawing/2014/main" id="{27E4B4F8-3782-4E7B-90DB-CEFD9DE8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89" name="Picture 20">
          <a:extLst>
            <a:ext uri="{FF2B5EF4-FFF2-40B4-BE49-F238E27FC236}">
              <a16:creationId xmlns:a16="http://schemas.microsoft.com/office/drawing/2014/main" id="{71FBA49B-54AC-4C79-AE7F-3A2B68AE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0" name="Picture 20">
          <a:extLst>
            <a:ext uri="{FF2B5EF4-FFF2-40B4-BE49-F238E27FC236}">
              <a16:creationId xmlns:a16="http://schemas.microsoft.com/office/drawing/2014/main" id="{8FA708FC-7848-4D78-AE08-E08E2239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1" name="Picture 20">
          <a:extLst>
            <a:ext uri="{FF2B5EF4-FFF2-40B4-BE49-F238E27FC236}">
              <a16:creationId xmlns:a16="http://schemas.microsoft.com/office/drawing/2014/main" id="{B66F6D45-94FE-4465-A5FE-B35BD066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2" name="Picture 20">
          <a:extLst>
            <a:ext uri="{FF2B5EF4-FFF2-40B4-BE49-F238E27FC236}">
              <a16:creationId xmlns:a16="http://schemas.microsoft.com/office/drawing/2014/main" id="{BE0878A9-542D-4C03-816E-91FC49E6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3" name="Picture 20">
          <a:extLst>
            <a:ext uri="{FF2B5EF4-FFF2-40B4-BE49-F238E27FC236}">
              <a16:creationId xmlns:a16="http://schemas.microsoft.com/office/drawing/2014/main" id="{59239FB2-F363-46B9-B801-3A7ADEF9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4" name="Picture 20">
          <a:extLst>
            <a:ext uri="{FF2B5EF4-FFF2-40B4-BE49-F238E27FC236}">
              <a16:creationId xmlns:a16="http://schemas.microsoft.com/office/drawing/2014/main" id="{FE6326BF-CBC4-41E1-A8C8-A1ACA3D6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5" name="Picture 20">
          <a:extLst>
            <a:ext uri="{FF2B5EF4-FFF2-40B4-BE49-F238E27FC236}">
              <a16:creationId xmlns:a16="http://schemas.microsoft.com/office/drawing/2014/main" id="{08AA7F6D-551E-4D1F-844B-3B1F4D5A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6" name="Picture 20">
          <a:extLst>
            <a:ext uri="{FF2B5EF4-FFF2-40B4-BE49-F238E27FC236}">
              <a16:creationId xmlns:a16="http://schemas.microsoft.com/office/drawing/2014/main" id="{6594297C-AA8C-4C0D-866D-162FB6D7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7" name="Picture 20">
          <a:extLst>
            <a:ext uri="{FF2B5EF4-FFF2-40B4-BE49-F238E27FC236}">
              <a16:creationId xmlns:a16="http://schemas.microsoft.com/office/drawing/2014/main" id="{83629B93-BA5C-476A-97E1-C3B339CD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8" name="Picture 20">
          <a:extLst>
            <a:ext uri="{FF2B5EF4-FFF2-40B4-BE49-F238E27FC236}">
              <a16:creationId xmlns:a16="http://schemas.microsoft.com/office/drawing/2014/main" id="{7D0B2C9B-CBF4-46C9-B3BB-4EB86AED6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299" name="Picture 20">
          <a:extLst>
            <a:ext uri="{FF2B5EF4-FFF2-40B4-BE49-F238E27FC236}">
              <a16:creationId xmlns:a16="http://schemas.microsoft.com/office/drawing/2014/main" id="{ED0A19DF-0917-4FDA-9404-775BFADB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00" name="Picture 20">
          <a:extLst>
            <a:ext uri="{FF2B5EF4-FFF2-40B4-BE49-F238E27FC236}">
              <a16:creationId xmlns:a16="http://schemas.microsoft.com/office/drawing/2014/main" id="{CDF7A867-65F0-4D81-ABD1-5CABF45D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01" name="Picture 20">
          <a:extLst>
            <a:ext uri="{FF2B5EF4-FFF2-40B4-BE49-F238E27FC236}">
              <a16:creationId xmlns:a16="http://schemas.microsoft.com/office/drawing/2014/main" id="{66B1A90E-F881-4103-AFAA-39330FE8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02" name="Picture 20">
          <a:extLst>
            <a:ext uri="{FF2B5EF4-FFF2-40B4-BE49-F238E27FC236}">
              <a16:creationId xmlns:a16="http://schemas.microsoft.com/office/drawing/2014/main" id="{474DB42E-C261-4F2C-B9E7-605BED74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03" name="Picture 20">
          <a:extLst>
            <a:ext uri="{FF2B5EF4-FFF2-40B4-BE49-F238E27FC236}">
              <a16:creationId xmlns:a16="http://schemas.microsoft.com/office/drawing/2014/main" id="{661B1423-D5B4-48A7-A897-FD531688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04" name="Picture 20">
          <a:extLst>
            <a:ext uri="{FF2B5EF4-FFF2-40B4-BE49-F238E27FC236}">
              <a16:creationId xmlns:a16="http://schemas.microsoft.com/office/drawing/2014/main" id="{9EECC89A-ACC3-4B6E-A6D6-60F9CDBB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05" name="Picture 20">
          <a:extLst>
            <a:ext uri="{FF2B5EF4-FFF2-40B4-BE49-F238E27FC236}">
              <a16:creationId xmlns:a16="http://schemas.microsoft.com/office/drawing/2014/main" id="{768534B9-0551-4498-8502-18B535E9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06" name="Picture 20">
          <a:extLst>
            <a:ext uri="{FF2B5EF4-FFF2-40B4-BE49-F238E27FC236}">
              <a16:creationId xmlns:a16="http://schemas.microsoft.com/office/drawing/2014/main" id="{C169427F-5F8D-4C91-B45D-C21C7405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07" name="Picture 20">
          <a:extLst>
            <a:ext uri="{FF2B5EF4-FFF2-40B4-BE49-F238E27FC236}">
              <a16:creationId xmlns:a16="http://schemas.microsoft.com/office/drawing/2014/main" id="{6736C19E-EC4A-4699-B348-2F339BB3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08" name="Picture 20">
          <a:extLst>
            <a:ext uri="{FF2B5EF4-FFF2-40B4-BE49-F238E27FC236}">
              <a16:creationId xmlns:a16="http://schemas.microsoft.com/office/drawing/2014/main" id="{61575CE7-7284-4158-AC89-BD557302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09" name="Picture 20">
          <a:extLst>
            <a:ext uri="{FF2B5EF4-FFF2-40B4-BE49-F238E27FC236}">
              <a16:creationId xmlns:a16="http://schemas.microsoft.com/office/drawing/2014/main" id="{510A97F7-2C86-4B03-B7FC-7B01F6D0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0" name="Picture 20">
          <a:extLst>
            <a:ext uri="{FF2B5EF4-FFF2-40B4-BE49-F238E27FC236}">
              <a16:creationId xmlns:a16="http://schemas.microsoft.com/office/drawing/2014/main" id="{2390866A-3B29-4E09-896E-B5200391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1" name="Picture 20">
          <a:extLst>
            <a:ext uri="{FF2B5EF4-FFF2-40B4-BE49-F238E27FC236}">
              <a16:creationId xmlns:a16="http://schemas.microsoft.com/office/drawing/2014/main" id="{5DEEA714-8DAA-49A1-99D1-E5459AB3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2" name="Picture 20">
          <a:extLst>
            <a:ext uri="{FF2B5EF4-FFF2-40B4-BE49-F238E27FC236}">
              <a16:creationId xmlns:a16="http://schemas.microsoft.com/office/drawing/2014/main" id="{5F2C0CB6-221D-431A-8310-D8AEA3D8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3" name="Picture 20">
          <a:extLst>
            <a:ext uri="{FF2B5EF4-FFF2-40B4-BE49-F238E27FC236}">
              <a16:creationId xmlns:a16="http://schemas.microsoft.com/office/drawing/2014/main" id="{A79683CC-B3A9-4CC5-A908-FD66B48E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4" name="Picture 20">
          <a:extLst>
            <a:ext uri="{FF2B5EF4-FFF2-40B4-BE49-F238E27FC236}">
              <a16:creationId xmlns:a16="http://schemas.microsoft.com/office/drawing/2014/main" id="{E683B001-5C67-4056-9849-B5F3B5DD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5" name="Picture 20">
          <a:extLst>
            <a:ext uri="{FF2B5EF4-FFF2-40B4-BE49-F238E27FC236}">
              <a16:creationId xmlns:a16="http://schemas.microsoft.com/office/drawing/2014/main" id="{7B8FD371-FD4B-4B11-8869-B80CCEED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6" name="Picture 20">
          <a:extLst>
            <a:ext uri="{FF2B5EF4-FFF2-40B4-BE49-F238E27FC236}">
              <a16:creationId xmlns:a16="http://schemas.microsoft.com/office/drawing/2014/main" id="{2C567505-3ACA-4423-9855-43B65621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7" name="Picture 20">
          <a:extLst>
            <a:ext uri="{FF2B5EF4-FFF2-40B4-BE49-F238E27FC236}">
              <a16:creationId xmlns:a16="http://schemas.microsoft.com/office/drawing/2014/main" id="{6B048D78-C616-424C-B3C7-423DE998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8" name="Picture 20">
          <a:extLst>
            <a:ext uri="{FF2B5EF4-FFF2-40B4-BE49-F238E27FC236}">
              <a16:creationId xmlns:a16="http://schemas.microsoft.com/office/drawing/2014/main" id="{A41F6AC7-B67A-43AC-BBFB-A8F4CE13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19" name="Picture 20">
          <a:extLst>
            <a:ext uri="{FF2B5EF4-FFF2-40B4-BE49-F238E27FC236}">
              <a16:creationId xmlns:a16="http://schemas.microsoft.com/office/drawing/2014/main" id="{051C6CD8-B2F4-4EDA-B0AA-72694FD5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20" name="Picture 20">
          <a:extLst>
            <a:ext uri="{FF2B5EF4-FFF2-40B4-BE49-F238E27FC236}">
              <a16:creationId xmlns:a16="http://schemas.microsoft.com/office/drawing/2014/main" id="{E4BD4A20-D84E-4493-B661-36721B80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21" name="Picture 20">
          <a:extLst>
            <a:ext uri="{FF2B5EF4-FFF2-40B4-BE49-F238E27FC236}">
              <a16:creationId xmlns:a16="http://schemas.microsoft.com/office/drawing/2014/main" id="{1887AE86-4B52-4715-A6C8-569C2DC5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22" name="Picture 20">
          <a:extLst>
            <a:ext uri="{FF2B5EF4-FFF2-40B4-BE49-F238E27FC236}">
              <a16:creationId xmlns:a16="http://schemas.microsoft.com/office/drawing/2014/main" id="{E6EA829B-CB0A-4D0E-8093-818F04F3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23" name="Picture 20">
          <a:extLst>
            <a:ext uri="{FF2B5EF4-FFF2-40B4-BE49-F238E27FC236}">
              <a16:creationId xmlns:a16="http://schemas.microsoft.com/office/drawing/2014/main" id="{F2966800-369C-4136-B6CF-9BDDF694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24" name="Picture 20">
          <a:extLst>
            <a:ext uri="{FF2B5EF4-FFF2-40B4-BE49-F238E27FC236}">
              <a16:creationId xmlns:a16="http://schemas.microsoft.com/office/drawing/2014/main" id="{FF808776-6CE1-466F-AA1D-BCD41E99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25" name="Picture 20">
          <a:extLst>
            <a:ext uri="{FF2B5EF4-FFF2-40B4-BE49-F238E27FC236}">
              <a16:creationId xmlns:a16="http://schemas.microsoft.com/office/drawing/2014/main" id="{9ED3B4B5-FB41-4AC3-B841-4E1BC9A8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26" name="Picture 20">
          <a:extLst>
            <a:ext uri="{FF2B5EF4-FFF2-40B4-BE49-F238E27FC236}">
              <a16:creationId xmlns:a16="http://schemas.microsoft.com/office/drawing/2014/main" id="{ACE93846-246E-4360-B3CA-A40D54EF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27" name="Picture 20">
          <a:extLst>
            <a:ext uri="{FF2B5EF4-FFF2-40B4-BE49-F238E27FC236}">
              <a16:creationId xmlns:a16="http://schemas.microsoft.com/office/drawing/2014/main" id="{7B6BFA44-4C59-44E5-91EE-C704185F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28" name="Picture 20">
          <a:extLst>
            <a:ext uri="{FF2B5EF4-FFF2-40B4-BE49-F238E27FC236}">
              <a16:creationId xmlns:a16="http://schemas.microsoft.com/office/drawing/2014/main" id="{2EC5C4BF-8422-46BF-A465-8507719E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29" name="Picture 20">
          <a:extLst>
            <a:ext uri="{FF2B5EF4-FFF2-40B4-BE49-F238E27FC236}">
              <a16:creationId xmlns:a16="http://schemas.microsoft.com/office/drawing/2014/main" id="{25D7D683-FD82-4399-AEAD-FCE843BE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0" name="Picture 20">
          <a:extLst>
            <a:ext uri="{FF2B5EF4-FFF2-40B4-BE49-F238E27FC236}">
              <a16:creationId xmlns:a16="http://schemas.microsoft.com/office/drawing/2014/main" id="{48980A8D-21C2-4709-8206-6679CB06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1" name="Picture 20">
          <a:extLst>
            <a:ext uri="{FF2B5EF4-FFF2-40B4-BE49-F238E27FC236}">
              <a16:creationId xmlns:a16="http://schemas.microsoft.com/office/drawing/2014/main" id="{B1341947-13C2-4A07-A9B0-3DE359F5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2" name="Picture 20">
          <a:extLst>
            <a:ext uri="{FF2B5EF4-FFF2-40B4-BE49-F238E27FC236}">
              <a16:creationId xmlns:a16="http://schemas.microsoft.com/office/drawing/2014/main" id="{73B0890B-FD54-4FA3-B345-7302E523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3" name="Picture 20">
          <a:extLst>
            <a:ext uri="{FF2B5EF4-FFF2-40B4-BE49-F238E27FC236}">
              <a16:creationId xmlns:a16="http://schemas.microsoft.com/office/drawing/2014/main" id="{0D62F11E-10DA-462F-A52B-BD32E55B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4" name="Picture 20">
          <a:extLst>
            <a:ext uri="{FF2B5EF4-FFF2-40B4-BE49-F238E27FC236}">
              <a16:creationId xmlns:a16="http://schemas.microsoft.com/office/drawing/2014/main" id="{98BF8D8E-2296-4DC2-9DC4-C043EEE2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5" name="Picture 20">
          <a:extLst>
            <a:ext uri="{FF2B5EF4-FFF2-40B4-BE49-F238E27FC236}">
              <a16:creationId xmlns:a16="http://schemas.microsoft.com/office/drawing/2014/main" id="{36A2011A-6E8D-400D-B92C-25FAEC06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6" name="Picture 20">
          <a:extLst>
            <a:ext uri="{FF2B5EF4-FFF2-40B4-BE49-F238E27FC236}">
              <a16:creationId xmlns:a16="http://schemas.microsoft.com/office/drawing/2014/main" id="{D100C132-71E7-4C39-A1A3-BFCC33DD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7" name="Picture 20">
          <a:extLst>
            <a:ext uri="{FF2B5EF4-FFF2-40B4-BE49-F238E27FC236}">
              <a16:creationId xmlns:a16="http://schemas.microsoft.com/office/drawing/2014/main" id="{633A18CE-9B5C-4314-9A9D-92A2627C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8" name="Picture 20">
          <a:extLst>
            <a:ext uri="{FF2B5EF4-FFF2-40B4-BE49-F238E27FC236}">
              <a16:creationId xmlns:a16="http://schemas.microsoft.com/office/drawing/2014/main" id="{1D85F332-4157-4131-AE14-B71F7AE7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39" name="Picture 20">
          <a:extLst>
            <a:ext uri="{FF2B5EF4-FFF2-40B4-BE49-F238E27FC236}">
              <a16:creationId xmlns:a16="http://schemas.microsoft.com/office/drawing/2014/main" id="{1BD0D543-A5CD-45FA-A0F7-293AE625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0" name="Picture 20">
          <a:extLst>
            <a:ext uri="{FF2B5EF4-FFF2-40B4-BE49-F238E27FC236}">
              <a16:creationId xmlns:a16="http://schemas.microsoft.com/office/drawing/2014/main" id="{7D41147B-C9D8-4A84-A0AA-AF383E7D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1" name="Picture 20">
          <a:extLst>
            <a:ext uri="{FF2B5EF4-FFF2-40B4-BE49-F238E27FC236}">
              <a16:creationId xmlns:a16="http://schemas.microsoft.com/office/drawing/2014/main" id="{7A761A27-C956-4A01-BCB4-06EB8293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2" name="Picture 20">
          <a:extLst>
            <a:ext uri="{FF2B5EF4-FFF2-40B4-BE49-F238E27FC236}">
              <a16:creationId xmlns:a16="http://schemas.microsoft.com/office/drawing/2014/main" id="{8DAB51B2-0F5D-4A6C-AE26-EB1A85B4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3" name="Picture 20">
          <a:extLst>
            <a:ext uri="{FF2B5EF4-FFF2-40B4-BE49-F238E27FC236}">
              <a16:creationId xmlns:a16="http://schemas.microsoft.com/office/drawing/2014/main" id="{8CBBDFD7-1C73-429D-B1AD-7EB031D4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4" name="Picture 20">
          <a:extLst>
            <a:ext uri="{FF2B5EF4-FFF2-40B4-BE49-F238E27FC236}">
              <a16:creationId xmlns:a16="http://schemas.microsoft.com/office/drawing/2014/main" id="{01A10F8D-37B8-4652-98CE-62D3AEB0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5" name="Picture 20">
          <a:extLst>
            <a:ext uri="{FF2B5EF4-FFF2-40B4-BE49-F238E27FC236}">
              <a16:creationId xmlns:a16="http://schemas.microsoft.com/office/drawing/2014/main" id="{65D3E9BA-DC98-4A56-B20A-1AB24D00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6" name="Picture 20">
          <a:extLst>
            <a:ext uri="{FF2B5EF4-FFF2-40B4-BE49-F238E27FC236}">
              <a16:creationId xmlns:a16="http://schemas.microsoft.com/office/drawing/2014/main" id="{280D720B-4503-4DAE-8F9C-6DC0A741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7" name="Picture 20">
          <a:extLst>
            <a:ext uri="{FF2B5EF4-FFF2-40B4-BE49-F238E27FC236}">
              <a16:creationId xmlns:a16="http://schemas.microsoft.com/office/drawing/2014/main" id="{EAB91E9C-4400-40DC-9E5F-400B801A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48" name="Picture 20">
          <a:extLst>
            <a:ext uri="{FF2B5EF4-FFF2-40B4-BE49-F238E27FC236}">
              <a16:creationId xmlns:a16="http://schemas.microsoft.com/office/drawing/2014/main" id="{37FBA488-A80D-415A-8580-4761A2A8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49" name="Picture 20">
          <a:extLst>
            <a:ext uri="{FF2B5EF4-FFF2-40B4-BE49-F238E27FC236}">
              <a16:creationId xmlns:a16="http://schemas.microsoft.com/office/drawing/2014/main" id="{DD6EF670-8E46-4C52-9BA0-91B2D49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0" name="Picture 20">
          <a:extLst>
            <a:ext uri="{FF2B5EF4-FFF2-40B4-BE49-F238E27FC236}">
              <a16:creationId xmlns:a16="http://schemas.microsoft.com/office/drawing/2014/main" id="{CF2552DC-F789-409A-BDDF-30D09A49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1" name="Picture 20">
          <a:extLst>
            <a:ext uri="{FF2B5EF4-FFF2-40B4-BE49-F238E27FC236}">
              <a16:creationId xmlns:a16="http://schemas.microsoft.com/office/drawing/2014/main" id="{2D7B2302-715E-4836-8EE3-A83B98CF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2" name="Picture 20">
          <a:extLst>
            <a:ext uri="{FF2B5EF4-FFF2-40B4-BE49-F238E27FC236}">
              <a16:creationId xmlns:a16="http://schemas.microsoft.com/office/drawing/2014/main" id="{56423135-6125-4806-B6AC-A0A25B59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3" name="Picture 20">
          <a:extLst>
            <a:ext uri="{FF2B5EF4-FFF2-40B4-BE49-F238E27FC236}">
              <a16:creationId xmlns:a16="http://schemas.microsoft.com/office/drawing/2014/main" id="{4756EB7D-631B-4C96-960F-F14DD682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4" name="Picture 20">
          <a:extLst>
            <a:ext uri="{FF2B5EF4-FFF2-40B4-BE49-F238E27FC236}">
              <a16:creationId xmlns:a16="http://schemas.microsoft.com/office/drawing/2014/main" id="{2A3A4F1B-A7EE-473F-BE26-BBEE76C5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5" name="Picture 20">
          <a:extLst>
            <a:ext uri="{FF2B5EF4-FFF2-40B4-BE49-F238E27FC236}">
              <a16:creationId xmlns:a16="http://schemas.microsoft.com/office/drawing/2014/main" id="{33C00A1B-5FB7-4EDD-AA01-4C4357C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6" name="Picture 20">
          <a:extLst>
            <a:ext uri="{FF2B5EF4-FFF2-40B4-BE49-F238E27FC236}">
              <a16:creationId xmlns:a16="http://schemas.microsoft.com/office/drawing/2014/main" id="{D8AAE237-0016-40BE-85AC-73C43EF0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7" name="Picture 20">
          <a:extLst>
            <a:ext uri="{FF2B5EF4-FFF2-40B4-BE49-F238E27FC236}">
              <a16:creationId xmlns:a16="http://schemas.microsoft.com/office/drawing/2014/main" id="{B3554D99-AD8A-426D-88F1-F370CED1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8" name="Picture 20">
          <a:extLst>
            <a:ext uri="{FF2B5EF4-FFF2-40B4-BE49-F238E27FC236}">
              <a16:creationId xmlns:a16="http://schemas.microsoft.com/office/drawing/2014/main" id="{D8343CE4-39B8-4450-BFF9-66187C49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59" name="Picture 20">
          <a:extLst>
            <a:ext uri="{FF2B5EF4-FFF2-40B4-BE49-F238E27FC236}">
              <a16:creationId xmlns:a16="http://schemas.microsoft.com/office/drawing/2014/main" id="{0E14AE0E-5BB7-4F6D-B2BB-974A516E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0" name="Picture 20">
          <a:extLst>
            <a:ext uri="{FF2B5EF4-FFF2-40B4-BE49-F238E27FC236}">
              <a16:creationId xmlns:a16="http://schemas.microsoft.com/office/drawing/2014/main" id="{8EB2E436-37D2-4CC6-B9A7-90043DB1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1" name="Picture 20">
          <a:extLst>
            <a:ext uri="{FF2B5EF4-FFF2-40B4-BE49-F238E27FC236}">
              <a16:creationId xmlns:a16="http://schemas.microsoft.com/office/drawing/2014/main" id="{2A430623-3B1C-434A-BE30-DB077616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2" name="Picture 20">
          <a:extLst>
            <a:ext uri="{FF2B5EF4-FFF2-40B4-BE49-F238E27FC236}">
              <a16:creationId xmlns:a16="http://schemas.microsoft.com/office/drawing/2014/main" id="{97571DD1-8A43-4BE3-A031-C742FB76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3" name="Picture 20">
          <a:extLst>
            <a:ext uri="{FF2B5EF4-FFF2-40B4-BE49-F238E27FC236}">
              <a16:creationId xmlns:a16="http://schemas.microsoft.com/office/drawing/2014/main" id="{0B833E9D-F22F-4902-8A2E-C3339C27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4" name="Picture 20">
          <a:extLst>
            <a:ext uri="{FF2B5EF4-FFF2-40B4-BE49-F238E27FC236}">
              <a16:creationId xmlns:a16="http://schemas.microsoft.com/office/drawing/2014/main" id="{C3F225ED-247A-4E75-8674-519D02DFD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5" name="Picture 20">
          <a:extLst>
            <a:ext uri="{FF2B5EF4-FFF2-40B4-BE49-F238E27FC236}">
              <a16:creationId xmlns:a16="http://schemas.microsoft.com/office/drawing/2014/main" id="{F30DBEF8-500C-4E19-8EF9-DFD0B1B6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6" name="Picture 20">
          <a:extLst>
            <a:ext uri="{FF2B5EF4-FFF2-40B4-BE49-F238E27FC236}">
              <a16:creationId xmlns:a16="http://schemas.microsoft.com/office/drawing/2014/main" id="{26952D59-939D-4FBF-A700-D15D14F0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7" name="Picture 20">
          <a:extLst>
            <a:ext uri="{FF2B5EF4-FFF2-40B4-BE49-F238E27FC236}">
              <a16:creationId xmlns:a16="http://schemas.microsoft.com/office/drawing/2014/main" id="{52207E90-E67B-4EEB-9F42-DB7C5E1C3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8" name="Picture 20">
          <a:extLst>
            <a:ext uri="{FF2B5EF4-FFF2-40B4-BE49-F238E27FC236}">
              <a16:creationId xmlns:a16="http://schemas.microsoft.com/office/drawing/2014/main" id="{1F93F155-96F7-4A6E-8CDA-27BCE88D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69" name="Picture 20">
          <a:extLst>
            <a:ext uri="{FF2B5EF4-FFF2-40B4-BE49-F238E27FC236}">
              <a16:creationId xmlns:a16="http://schemas.microsoft.com/office/drawing/2014/main" id="{E98C3B7A-A28B-47CC-B3AB-CDE9B4E7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70" name="Picture 20">
          <a:extLst>
            <a:ext uri="{FF2B5EF4-FFF2-40B4-BE49-F238E27FC236}">
              <a16:creationId xmlns:a16="http://schemas.microsoft.com/office/drawing/2014/main" id="{20C99A62-BD73-4FCD-80B8-BFF806D4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71" name="Picture 20">
          <a:extLst>
            <a:ext uri="{FF2B5EF4-FFF2-40B4-BE49-F238E27FC236}">
              <a16:creationId xmlns:a16="http://schemas.microsoft.com/office/drawing/2014/main" id="{1DF569BF-53A1-40EF-897E-EB9C64F4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79375"/>
    <xdr:pic>
      <xdr:nvPicPr>
        <xdr:cNvPr id="4372" name="Picture 20">
          <a:extLst>
            <a:ext uri="{FF2B5EF4-FFF2-40B4-BE49-F238E27FC236}">
              <a16:creationId xmlns:a16="http://schemas.microsoft.com/office/drawing/2014/main" id="{70218909-0EDD-44EF-B6A9-A4FFB280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73" name="Picture 20">
          <a:extLst>
            <a:ext uri="{FF2B5EF4-FFF2-40B4-BE49-F238E27FC236}">
              <a16:creationId xmlns:a16="http://schemas.microsoft.com/office/drawing/2014/main" id="{7DF5404C-9196-4951-BA9A-BF8B9252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74" name="Picture 20">
          <a:extLst>
            <a:ext uri="{FF2B5EF4-FFF2-40B4-BE49-F238E27FC236}">
              <a16:creationId xmlns:a16="http://schemas.microsoft.com/office/drawing/2014/main" id="{F1FBC1C7-6CED-4668-88AD-36B3D9E4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276</xdr:row>
      <xdr:rowOff>0</xdr:rowOff>
    </xdr:from>
    <xdr:ext cx="9525" cy="82873"/>
    <xdr:pic>
      <xdr:nvPicPr>
        <xdr:cNvPr id="4375" name="Picture 20">
          <a:extLst>
            <a:ext uri="{FF2B5EF4-FFF2-40B4-BE49-F238E27FC236}">
              <a16:creationId xmlns:a16="http://schemas.microsoft.com/office/drawing/2014/main" id="{6665B79E-29FF-4E25-A71C-D7867B07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76" name="Picture 20">
          <a:extLst>
            <a:ext uri="{FF2B5EF4-FFF2-40B4-BE49-F238E27FC236}">
              <a16:creationId xmlns:a16="http://schemas.microsoft.com/office/drawing/2014/main" id="{B393420F-E5E8-4EDD-BC64-CE4787FE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77" name="Picture 20">
          <a:extLst>
            <a:ext uri="{FF2B5EF4-FFF2-40B4-BE49-F238E27FC236}">
              <a16:creationId xmlns:a16="http://schemas.microsoft.com/office/drawing/2014/main" id="{D94D6BE1-A88E-475F-9DAF-6841B176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78" name="Picture 20">
          <a:extLst>
            <a:ext uri="{FF2B5EF4-FFF2-40B4-BE49-F238E27FC236}">
              <a16:creationId xmlns:a16="http://schemas.microsoft.com/office/drawing/2014/main" id="{E837F7EE-3767-44B9-B6A3-809F16EF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79" name="Picture 20">
          <a:extLst>
            <a:ext uri="{FF2B5EF4-FFF2-40B4-BE49-F238E27FC236}">
              <a16:creationId xmlns:a16="http://schemas.microsoft.com/office/drawing/2014/main" id="{4D802091-4764-4746-9B96-E49AEF7C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0" name="Picture 20">
          <a:extLst>
            <a:ext uri="{FF2B5EF4-FFF2-40B4-BE49-F238E27FC236}">
              <a16:creationId xmlns:a16="http://schemas.microsoft.com/office/drawing/2014/main" id="{9B1783B1-FA1E-4A1B-86D0-AFBDCF4C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1" name="Picture 20">
          <a:extLst>
            <a:ext uri="{FF2B5EF4-FFF2-40B4-BE49-F238E27FC236}">
              <a16:creationId xmlns:a16="http://schemas.microsoft.com/office/drawing/2014/main" id="{DF26DBA9-C15B-4D1A-BD21-83A50E015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2" name="Picture 20">
          <a:extLst>
            <a:ext uri="{FF2B5EF4-FFF2-40B4-BE49-F238E27FC236}">
              <a16:creationId xmlns:a16="http://schemas.microsoft.com/office/drawing/2014/main" id="{2D1B7D29-AE6E-43C4-9423-7110166E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3" name="Picture 20">
          <a:extLst>
            <a:ext uri="{FF2B5EF4-FFF2-40B4-BE49-F238E27FC236}">
              <a16:creationId xmlns:a16="http://schemas.microsoft.com/office/drawing/2014/main" id="{D0C418B4-C960-4FA3-B1A7-23113814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4" name="Picture 20">
          <a:extLst>
            <a:ext uri="{FF2B5EF4-FFF2-40B4-BE49-F238E27FC236}">
              <a16:creationId xmlns:a16="http://schemas.microsoft.com/office/drawing/2014/main" id="{D6BCF393-D33B-4203-9C4E-91C6F2A4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5" name="Picture 20">
          <a:extLst>
            <a:ext uri="{FF2B5EF4-FFF2-40B4-BE49-F238E27FC236}">
              <a16:creationId xmlns:a16="http://schemas.microsoft.com/office/drawing/2014/main" id="{E95D39E8-0C64-4168-A005-DEFF3EFE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6" name="Picture 20">
          <a:extLst>
            <a:ext uri="{FF2B5EF4-FFF2-40B4-BE49-F238E27FC236}">
              <a16:creationId xmlns:a16="http://schemas.microsoft.com/office/drawing/2014/main" id="{E2E936E1-A452-470F-952A-D0B09290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7" name="Picture 20">
          <a:extLst>
            <a:ext uri="{FF2B5EF4-FFF2-40B4-BE49-F238E27FC236}">
              <a16:creationId xmlns:a16="http://schemas.microsoft.com/office/drawing/2014/main" id="{C6D5480B-9831-47B4-BB42-2DF11C91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8" name="Picture 20">
          <a:extLst>
            <a:ext uri="{FF2B5EF4-FFF2-40B4-BE49-F238E27FC236}">
              <a16:creationId xmlns:a16="http://schemas.microsoft.com/office/drawing/2014/main" id="{C2BE3BDC-31D9-4E7B-9565-251EFF8C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89" name="Picture 20">
          <a:extLst>
            <a:ext uri="{FF2B5EF4-FFF2-40B4-BE49-F238E27FC236}">
              <a16:creationId xmlns:a16="http://schemas.microsoft.com/office/drawing/2014/main" id="{DD0AB1DD-D87C-4A49-A117-4A7FFE74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90" name="Picture 20">
          <a:extLst>
            <a:ext uri="{FF2B5EF4-FFF2-40B4-BE49-F238E27FC236}">
              <a16:creationId xmlns:a16="http://schemas.microsoft.com/office/drawing/2014/main" id="{663474FB-89EF-428E-897B-680C3237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91" name="Picture 20">
          <a:extLst>
            <a:ext uri="{FF2B5EF4-FFF2-40B4-BE49-F238E27FC236}">
              <a16:creationId xmlns:a16="http://schemas.microsoft.com/office/drawing/2014/main" id="{2524BD40-AF83-48DA-9902-BCB83D36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92" name="Picture 20">
          <a:extLst>
            <a:ext uri="{FF2B5EF4-FFF2-40B4-BE49-F238E27FC236}">
              <a16:creationId xmlns:a16="http://schemas.microsoft.com/office/drawing/2014/main" id="{EB4391B5-8B02-4F9D-9D44-87E4E625E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93" name="Picture 20">
          <a:extLst>
            <a:ext uri="{FF2B5EF4-FFF2-40B4-BE49-F238E27FC236}">
              <a16:creationId xmlns:a16="http://schemas.microsoft.com/office/drawing/2014/main" id="{87024603-4130-430D-81FB-7E3609FD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394" name="Picture 20">
          <a:extLst>
            <a:ext uri="{FF2B5EF4-FFF2-40B4-BE49-F238E27FC236}">
              <a16:creationId xmlns:a16="http://schemas.microsoft.com/office/drawing/2014/main" id="{816C5777-F050-411C-B3E5-AE955E6C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95" name="Picture 20">
          <a:extLst>
            <a:ext uri="{FF2B5EF4-FFF2-40B4-BE49-F238E27FC236}">
              <a16:creationId xmlns:a16="http://schemas.microsoft.com/office/drawing/2014/main" id="{47214499-3F60-49DC-B5EA-DBF936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96" name="Picture 20">
          <a:extLst>
            <a:ext uri="{FF2B5EF4-FFF2-40B4-BE49-F238E27FC236}">
              <a16:creationId xmlns:a16="http://schemas.microsoft.com/office/drawing/2014/main" id="{3964E697-B27C-40C1-A385-0E345A56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97" name="Picture 20">
          <a:extLst>
            <a:ext uri="{FF2B5EF4-FFF2-40B4-BE49-F238E27FC236}">
              <a16:creationId xmlns:a16="http://schemas.microsoft.com/office/drawing/2014/main" id="{D34388B9-1BC5-4F64-AA37-9984C04E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98" name="Picture 20">
          <a:extLst>
            <a:ext uri="{FF2B5EF4-FFF2-40B4-BE49-F238E27FC236}">
              <a16:creationId xmlns:a16="http://schemas.microsoft.com/office/drawing/2014/main" id="{9DFF0C05-6411-4B01-9985-AD9759A6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399" name="Picture 20">
          <a:extLst>
            <a:ext uri="{FF2B5EF4-FFF2-40B4-BE49-F238E27FC236}">
              <a16:creationId xmlns:a16="http://schemas.microsoft.com/office/drawing/2014/main" id="{E11A1051-101A-4A5F-8B5F-BD3A3DD2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0" name="Picture 20">
          <a:extLst>
            <a:ext uri="{FF2B5EF4-FFF2-40B4-BE49-F238E27FC236}">
              <a16:creationId xmlns:a16="http://schemas.microsoft.com/office/drawing/2014/main" id="{D1CD3110-A956-4884-9BBC-FFD19781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1" name="Picture 20">
          <a:extLst>
            <a:ext uri="{FF2B5EF4-FFF2-40B4-BE49-F238E27FC236}">
              <a16:creationId xmlns:a16="http://schemas.microsoft.com/office/drawing/2014/main" id="{6F1CE0B2-65A8-4753-8744-E2543560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2" name="Picture 20">
          <a:extLst>
            <a:ext uri="{FF2B5EF4-FFF2-40B4-BE49-F238E27FC236}">
              <a16:creationId xmlns:a16="http://schemas.microsoft.com/office/drawing/2014/main" id="{6EDC3B00-0058-4742-81D6-D2AA0CD5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3" name="Picture 20">
          <a:extLst>
            <a:ext uri="{FF2B5EF4-FFF2-40B4-BE49-F238E27FC236}">
              <a16:creationId xmlns:a16="http://schemas.microsoft.com/office/drawing/2014/main" id="{A659C00B-DE92-4B83-B60B-7428D71E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4" name="Picture 20">
          <a:extLst>
            <a:ext uri="{FF2B5EF4-FFF2-40B4-BE49-F238E27FC236}">
              <a16:creationId xmlns:a16="http://schemas.microsoft.com/office/drawing/2014/main" id="{E835D868-A060-4C8F-B35B-354E8B45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5" name="Picture 20">
          <a:extLst>
            <a:ext uri="{FF2B5EF4-FFF2-40B4-BE49-F238E27FC236}">
              <a16:creationId xmlns:a16="http://schemas.microsoft.com/office/drawing/2014/main" id="{B880AE8D-A374-4C1A-ADFC-4D4FA9EF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6" name="Picture 20">
          <a:extLst>
            <a:ext uri="{FF2B5EF4-FFF2-40B4-BE49-F238E27FC236}">
              <a16:creationId xmlns:a16="http://schemas.microsoft.com/office/drawing/2014/main" id="{8699F9F6-647F-460C-9664-335BB504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7" name="Picture 20">
          <a:extLst>
            <a:ext uri="{FF2B5EF4-FFF2-40B4-BE49-F238E27FC236}">
              <a16:creationId xmlns:a16="http://schemas.microsoft.com/office/drawing/2014/main" id="{533D8D10-450C-4305-AC3D-FCDB747C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8" name="Picture 20">
          <a:extLst>
            <a:ext uri="{FF2B5EF4-FFF2-40B4-BE49-F238E27FC236}">
              <a16:creationId xmlns:a16="http://schemas.microsoft.com/office/drawing/2014/main" id="{A14CF2E0-CB97-4337-9B2F-CEF8EFB0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09" name="Picture 20">
          <a:extLst>
            <a:ext uri="{FF2B5EF4-FFF2-40B4-BE49-F238E27FC236}">
              <a16:creationId xmlns:a16="http://schemas.microsoft.com/office/drawing/2014/main" id="{A5FEE17F-C574-4345-A4B1-91CC94FB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0" name="Picture 20">
          <a:extLst>
            <a:ext uri="{FF2B5EF4-FFF2-40B4-BE49-F238E27FC236}">
              <a16:creationId xmlns:a16="http://schemas.microsoft.com/office/drawing/2014/main" id="{91167F99-0F31-47D6-B8F7-932553E0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1" name="Picture 20">
          <a:extLst>
            <a:ext uri="{FF2B5EF4-FFF2-40B4-BE49-F238E27FC236}">
              <a16:creationId xmlns:a16="http://schemas.microsoft.com/office/drawing/2014/main" id="{548BF365-9FE0-4FBD-A657-CE15E827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2" name="Picture 20">
          <a:extLst>
            <a:ext uri="{FF2B5EF4-FFF2-40B4-BE49-F238E27FC236}">
              <a16:creationId xmlns:a16="http://schemas.microsoft.com/office/drawing/2014/main" id="{5DAE0516-FC9A-4030-B204-62869246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3" name="Picture 20">
          <a:extLst>
            <a:ext uri="{FF2B5EF4-FFF2-40B4-BE49-F238E27FC236}">
              <a16:creationId xmlns:a16="http://schemas.microsoft.com/office/drawing/2014/main" id="{0C6E2369-B96B-42F8-AC15-237F6A36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4" name="Picture 20">
          <a:extLst>
            <a:ext uri="{FF2B5EF4-FFF2-40B4-BE49-F238E27FC236}">
              <a16:creationId xmlns:a16="http://schemas.microsoft.com/office/drawing/2014/main" id="{25DF163E-F20D-409C-A403-FD77213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5" name="Picture 20">
          <a:extLst>
            <a:ext uri="{FF2B5EF4-FFF2-40B4-BE49-F238E27FC236}">
              <a16:creationId xmlns:a16="http://schemas.microsoft.com/office/drawing/2014/main" id="{4EFF8792-C385-4933-844E-9CDABDBE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6" name="Picture 20">
          <a:extLst>
            <a:ext uri="{FF2B5EF4-FFF2-40B4-BE49-F238E27FC236}">
              <a16:creationId xmlns:a16="http://schemas.microsoft.com/office/drawing/2014/main" id="{7E4FBE05-0915-4BB0-B7F6-D55E794B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7" name="Picture 20">
          <a:extLst>
            <a:ext uri="{FF2B5EF4-FFF2-40B4-BE49-F238E27FC236}">
              <a16:creationId xmlns:a16="http://schemas.microsoft.com/office/drawing/2014/main" id="{94A0AF56-C1D5-4A72-9869-83579C8F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18" name="Picture 20">
          <a:extLst>
            <a:ext uri="{FF2B5EF4-FFF2-40B4-BE49-F238E27FC236}">
              <a16:creationId xmlns:a16="http://schemas.microsoft.com/office/drawing/2014/main" id="{0DDA67A8-B767-49ED-AF7A-8C50BC7E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19" name="Picture 20">
          <a:extLst>
            <a:ext uri="{FF2B5EF4-FFF2-40B4-BE49-F238E27FC236}">
              <a16:creationId xmlns:a16="http://schemas.microsoft.com/office/drawing/2014/main" id="{DBB4F805-2D91-46D9-9CC9-F6E15E76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0" name="Picture 20">
          <a:extLst>
            <a:ext uri="{FF2B5EF4-FFF2-40B4-BE49-F238E27FC236}">
              <a16:creationId xmlns:a16="http://schemas.microsoft.com/office/drawing/2014/main" id="{900D17A6-FFBC-4C64-B3D8-58CC2E3C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1" name="Picture 20">
          <a:extLst>
            <a:ext uri="{FF2B5EF4-FFF2-40B4-BE49-F238E27FC236}">
              <a16:creationId xmlns:a16="http://schemas.microsoft.com/office/drawing/2014/main" id="{485E979E-B474-4F3A-8C37-DA980419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2" name="Picture 20">
          <a:extLst>
            <a:ext uri="{FF2B5EF4-FFF2-40B4-BE49-F238E27FC236}">
              <a16:creationId xmlns:a16="http://schemas.microsoft.com/office/drawing/2014/main" id="{F60874FE-67DC-4DD2-83D5-CED94509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3" name="Picture 20">
          <a:extLst>
            <a:ext uri="{FF2B5EF4-FFF2-40B4-BE49-F238E27FC236}">
              <a16:creationId xmlns:a16="http://schemas.microsoft.com/office/drawing/2014/main" id="{D3268427-8289-4EB6-95DD-649320D5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4" name="Picture 20">
          <a:extLst>
            <a:ext uri="{FF2B5EF4-FFF2-40B4-BE49-F238E27FC236}">
              <a16:creationId xmlns:a16="http://schemas.microsoft.com/office/drawing/2014/main" id="{185CECBA-7C38-421C-9EFA-CF9EDA1C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5" name="Picture 20">
          <a:extLst>
            <a:ext uri="{FF2B5EF4-FFF2-40B4-BE49-F238E27FC236}">
              <a16:creationId xmlns:a16="http://schemas.microsoft.com/office/drawing/2014/main" id="{E1135CDB-E74E-4F62-A516-C291E3F4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6" name="Picture 20">
          <a:extLst>
            <a:ext uri="{FF2B5EF4-FFF2-40B4-BE49-F238E27FC236}">
              <a16:creationId xmlns:a16="http://schemas.microsoft.com/office/drawing/2014/main" id="{3F36FFCD-29A0-4730-97D7-64325E33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7" name="Picture 20">
          <a:extLst>
            <a:ext uri="{FF2B5EF4-FFF2-40B4-BE49-F238E27FC236}">
              <a16:creationId xmlns:a16="http://schemas.microsoft.com/office/drawing/2014/main" id="{E3D47935-0889-4EB7-875A-8D98EAB2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8" name="Picture 20">
          <a:extLst>
            <a:ext uri="{FF2B5EF4-FFF2-40B4-BE49-F238E27FC236}">
              <a16:creationId xmlns:a16="http://schemas.microsoft.com/office/drawing/2014/main" id="{0FDE8BD2-93E5-46CA-9371-0009EA6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29" name="Picture 20">
          <a:extLst>
            <a:ext uri="{FF2B5EF4-FFF2-40B4-BE49-F238E27FC236}">
              <a16:creationId xmlns:a16="http://schemas.microsoft.com/office/drawing/2014/main" id="{CF4F65EA-3699-4494-9A38-CE87FCD5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0" name="Picture 20">
          <a:extLst>
            <a:ext uri="{FF2B5EF4-FFF2-40B4-BE49-F238E27FC236}">
              <a16:creationId xmlns:a16="http://schemas.microsoft.com/office/drawing/2014/main" id="{B8AAEAFA-D841-4268-BFBD-75B84558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1" name="Picture 20">
          <a:extLst>
            <a:ext uri="{FF2B5EF4-FFF2-40B4-BE49-F238E27FC236}">
              <a16:creationId xmlns:a16="http://schemas.microsoft.com/office/drawing/2014/main" id="{38458DCB-24F7-4F00-8E7C-96928895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2" name="Picture 20">
          <a:extLst>
            <a:ext uri="{FF2B5EF4-FFF2-40B4-BE49-F238E27FC236}">
              <a16:creationId xmlns:a16="http://schemas.microsoft.com/office/drawing/2014/main" id="{23228C49-01F6-4D46-A3EB-C53C6D02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3" name="Picture 20">
          <a:extLst>
            <a:ext uri="{FF2B5EF4-FFF2-40B4-BE49-F238E27FC236}">
              <a16:creationId xmlns:a16="http://schemas.microsoft.com/office/drawing/2014/main" id="{B43D9446-BA12-40ED-A466-B9DCE5C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4" name="Picture 20">
          <a:extLst>
            <a:ext uri="{FF2B5EF4-FFF2-40B4-BE49-F238E27FC236}">
              <a16:creationId xmlns:a16="http://schemas.microsoft.com/office/drawing/2014/main" id="{0425171D-1F5D-47B7-A7C5-2F60D3CA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5" name="Picture 20">
          <a:extLst>
            <a:ext uri="{FF2B5EF4-FFF2-40B4-BE49-F238E27FC236}">
              <a16:creationId xmlns:a16="http://schemas.microsoft.com/office/drawing/2014/main" id="{265837DC-1F65-4924-966C-DE7F66D3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6" name="Picture 20">
          <a:extLst>
            <a:ext uri="{FF2B5EF4-FFF2-40B4-BE49-F238E27FC236}">
              <a16:creationId xmlns:a16="http://schemas.microsoft.com/office/drawing/2014/main" id="{4CA6CB81-C012-4BF1-9536-CFD8FA88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7" name="Picture 20">
          <a:extLst>
            <a:ext uri="{FF2B5EF4-FFF2-40B4-BE49-F238E27FC236}">
              <a16:creationId xmlns:a16="http://schemas.microsoft.com/office/drawing/2014/main" id="{425E9286-09E2-4A5D-B6A8-8E18B3F9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8" name="Picture 20">
          <a:extLst>
            <a:ext uri="{FF2B5EF4-FFF2-40B4-BE49-F238E27FC236}">
              <a16:creationId xmlns:a16="http://schemas.microsoft.com/office/drawing/2014/main" id="{642D13DF-DA64-42AC-AC57-23B5DFF3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39" name="Picture 20">
          <a:extLst>
            <a:ext uri="{FF2B5EF4-FFF2-40B4-BE49-F238E27FC236}">
              <a16:creationId xmlns:a16="http://schemas.microsoft.com/office/drawing/2014/main" id="{A3B09288-AA87-47E2-9382-C063DC16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40" name="Picture 20">
          <a:extLst>
            <a:ext uri="{FF2B5EF4-FFF2-40B4-BE49-F238E27FC236}">
              <a16:creationId xmlns:a16="http://schemas.microsoft.com/office/drawing/2014/main" id="{FAED9A22-FDF4-4639-924D-B72A3FFA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1" name="Picture 20">
          <a:extLst>
            <a:ext uri="{FF2B5EF4-FFF2-40B4-BE49-F238E27FC236}">
              <a16:creationId xmlns:a16="http://schemas.microsoft.com/office/drawing/2014/main" id="{F2ACE365-7121-495C-A65E-08F6781A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2" name="Picture 20">
          <a:extLst>
            <a:ext uri="{FF2B5EF4-FFF2-40B4-BE49-F238E27FC236}">
              <a16:creationId xmlns:a16="http://schemas.microsoft.com/office/drawing/2014/main" id="{CE5BEDEE-2291-4100-BA70-4DA15513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3" name="Picture 20">
          <a:extLst>
            <a:ext uri="{FF2B5EF4-FFF2-40B4-BE49-F238E27FC236}">
              <a16:creationId xmlns:a16="http://schemas.microsoft.com/office/drawing/2014/main" id="{EF877CD3-6549-4976-BC71-13C88B8B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4" name="Picture 20">
          <a:extLst>
            <a:ext uri="{FF2B5EF4-FFF2-40B4-BE49-F238E27FC236}">
              <a16:creationId xmlns:a16="http://schemas.microsoft.com/office/drawing/2014/main" id="{7F7E4B19-4D24-41CC-B458-818CA73C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5" name="Picture 20">
          <a:extLst>
            <a:ext uri="{FF2B5EF4-FFF2-40B4-BE49-F238E27FC236}">
              <a16:creationId xmlns:a16="http://schemas.microsoft.com/office/drawing/2014/main" id="{EFEDD37B-769E-4D91-A35B-99FB21ED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6" name="Picture 20">
          <a:extLst>
            <a:ext uri="{FF2B5EF4-FFF2-40B4-BE49-F238E27FC236}">
              <a16:creationId xmlns:a16="http://schemas.microsoft.com/office/drawing/2014/main" id="{22525FA9-DA26-4AAF-A273-D710F5E9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7" name="Picture 20">
          <a:extLst>
            <a:ext uri="{FF2B5EF4-FFF2-40B4-BE49-F238E27FC236}">
              <a16:creationId xmlns:a16="http://schemas.microsoft.com/office/drawing/2014/main" id="{D8CCA209-C520-453D-8B53-53A22EAA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8" name="Picture 20">
          <a:extLst>
            <a:ext uri="{FF2B5EF4-FFF2-40B4-BE49-F238E27FC236}">
              <a16:creationId xmlns:a16="http://schemas.microsoft.com/office/drawing/2014/main" id="{F16AB6C0-D5D3-41AA-A6BA-8666A950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49" name="Picture 20">
          <a:extLst>
            <a:ext uri="{FF2B5EF4-FFF2-40B4-BE49-F238E27FC236}">
              <a16:creationId xmlns:a16="http://schemas.microsoft.com/office/drawing/2014/main" id="{5A22666A-E344-4AB6-BEF2-1F45FC1E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0" name="Picture 20">
          <a:extLst>
            <a:ext uri="{FF2B5EF4-FFF2-40B4-BE49-F238E27FC236}">
              <a16:creationId xmlns:a16="http://schemas.microsoft.com/office/drawing/2014/main" id="{F9FDD589-818D-43D2-8732-20F05810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1" name="Picture 20">
          <a:extLst>
            <a:ext uri="{FF2B5EF4-FFF2-40B4-BE49-F238E27FC236}">
              <a16:creationId xmlns:a16="http://schemas.microsoft.com/office/drawing/2014/main" id="{A2641A5D-69D9-40CE-AAC7-F2BAA08C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2" name="Picture 20">
          <a:extLst>
            <a:ext uri="{FF2B5EF4-FFF2-40B4-BE49-F238E27FC236}">
              <a16:creationId xmlns:a16="http://schemas.microsoft.com/office/drawing/2014/main" id="{00789B71-202D-4C7C-827B-ECF755EE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3" name="Picture 20">
          <a:extLst>
            <a:ext uri="{FF2B5EF4-FFF2-40B4-BE49-F238E27FC236}">
              <a16:creationId xmlns:a16="http://schemas.microsoft.com/office/drawing/2014/main" id="{5CB4A57F-2869-46CF-9F1C-BA1A7D57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4" name="Picture 20">
          <a:extLst>
            <a:ext uri="{FF2B5EF4-FFF2-40B4-BE49-F238E27FC236}">
              <a16:creationId xmlns:a16="http://schemas.microsoft.com/office/drawing/2014/main" id="{C6410506-84FA-4CAF-AA78-25ED42DA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5" name="Picture 20">
          <a:extLst>
            <a:ext uri="{FF2B5EF4-FFF2-40B4-BE49-F238E27FC236}">
              <a16:creationId xmlns:a16="http://schemas.microsoft.com/office/drawing/2014/main" id="{71270189-68F5-437B-986F-20D08A5B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6" name="Picture 20">
          <a:extLst>
            <a:ext uri="{FF2B5EF4-FFF2-40B4-BE49-F238E27FC236}">
              <a16:creationId xmlns:a16="http://schemas.microsoft.com/office/drawing/2014/main" id="{2111BEBD-AB64-4D32-9F23-70C88E2C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7" name="Picture 20">
          <a:extLst>
            <a:ext uri="{FF2B5EF4-FFF2-40B4-BE49-F238E27FC236}">
              <a16:creationId xmlns:a16="http://schemas.microsoft.com/office/drawing/2014/main" id="{ACE4AE47-07C3-4604-A94F-2B93A306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8" name="Picture 20">
          <a:extLst>
            <a:ext uri="{FF2B5EF4-FFF2-40B4-BE49-F238E27FC236}">
              <a16:creationId xmlns:a16="http://schemas.microsoft.com/office/drawing/2014/main" id="{24B6092C-5E81-40E4-97D2-06259538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59" name="Picture 20">
          <a:extLst>
            <a:ext uri="{FF2B5EF4-FFF2-40B4-BE49-F238E27FC236}">
              <a16:creationId xmlns:a16="http://schemas.microsoft.com/office/drawing/2014/main" id="{02DBC3A2-B899-4AA5-A046-3ECC43E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60" name="Picture 20">
          <a:extLst>
            <a:ext uri="{FF2B5EF4-FFF2-40B4-BE49-F238E27FC236}">
              <a16:creationId xmlns:a16="http://schemas.microsoft.com/office/drawing/2014/main" id="{5B36136F-D919-45FC-90B8-ABD2BAF1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61" name="Picture 20">
          <a:extLst>
            <a:ext uri="{FF2B5EF4-FFF2-40B4-BE49-F238E27FC236}">
              <a16:creationId xmlns:a16="http://schemas.microsoft.com/office/drawing/2014/main" id="{69A45D55-F531-436C-A5AD-B545D0B3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62" name="Picture 20">
          <a:extLst>
            <a:ext uri="{FF2B5EF4-FFF2-40B4-BE49-F238E27FC236}">
              <a16:creationId xmlns:a16="http://schemas.microsoft.com/office/drawing/2014/main" id="{4D73046D-A80E-47CF-8EC8-DC4DF002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63" name="Picture 20">
          <a:extLst>
            <a:ext uri="{FF2B5EF4-FFF2-40B4-BE49-F238E27FC236}">
              <a16:creationId xmlns:a16="http://schemas.microsoft.com/office/drawing/2014/main" id="{8ED3DB61-2411-4980-89E3-8ABBF148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64" name="Picture 20">
          <a:extLst>
            <a:ext uri="{FF2B5EF4-FFF2-40B4-BE49-F238E27FC236}">
              <a16:creationId xmlns:a16="http://schemas.microsoft.com/office/drawing/2014/main" id="{36E67A75-9583-49F2-B7C1-705027F4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65" name="Picture 20">
          <a:extLst>
            <a:ext uri="{FF2B5EF4-FFF2-40B4-BE49-F238E27FC236}">
              <a16:creationId xmlns:a16="http://schemas.microsoft.com/office/drawing/2014/main" id="{EDE1989F-833E-4802-A80F-21AB9C3D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66" name="Picture 20">
          <a:extLst>
            <a:ext uri="{FF2B5EF4-FFF2-40B4-BE49-F238E27FC236}">
              <a16:creationId xmlns:a16="http://schemas.microsoft.com/office/drawing/2014/main" id="{F3291C13-2C3E-4C00-9C53-1404AC6B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67" name="Picture 20">
          <a:extLst>
            <a:ext uri="{FF2B5EF4-FFF2-40B4-BE49-F238E27FC236}">
              <a16:creationId xmlns:a16="http://schemas.microsoft.com/office/drawing/2014/main" id="{2BC9F975-3488-40AA-863C-F63F2E37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468" name="Picture 20">
          <a:extLst>
            <a:ext uri="{FF2B5EF4-FFF2-40B4-BE49-F238E27FC236}">
              <a16:creationId xmlns:a16="http://schemas.microsoft.com/office/drawing/2014/main" id="{43CBC90E-EA61-445F-B225-2115BED1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469" name="Picture 20">
          <a:extLst>
            <a:ext uri="{FF2B5EF4-FFF2-40B4-BE49-F238E27FC236}">
              <a16:creationId xmlns:a16="http://schemas.microsoft.com/office/drawing/2014/main" id="{48F84F25-720D-4E92-83C6-D2DF56E2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276</xdr:row>
      <xdr:rowOff>0</xdr:rowOff>
    </xdr:from>
    <xdr:ext cx="0" cy="82874"/>
    <xdr:pic>
      <xdr:nvPicPr>
        <xdr:cNvPr id="4470" name="Picture 20">
          <a:extLst>
            <a:ext uri="{FF2B5EF4-FFF2-40B4-BE49-F238E27FC236}">
              <a16:creationId xmlns:a16="http://schemas.microsoft.com/office/drawing/2014/main" id="{9F6576EB-BB2A-4E81-A6F8-A2B30DD0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471" name="Picture 20">
          <a:extLst>
            <a:ext uri="{FF2B5EF4-FFF2-40B4-BE49-F238E27FC236}">
              <a16:creationId xmlns:a16="http://schemas.microsoft.com/office/drawing/2014/main" id="{79C52AF6-1EBD-49A4-A96B-377FB281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72" name="Picture 20">
          <a:extLst>
            <a:ext uri="{FF2B5EF4-FFF2-40B4-BE49-F238E27FC236}">
              <a16:creationId xmlns:a16="http://schemas.microsoft.com/office/drawing/2014/main" id="{9963E938-76CB-4BC1-8BDA-E0817D62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73" name="Picture 20">
          <a:extLst>
            <a:ext uri="{FF2B5EF4-FFF2-40B4-BE49-F238E27FC236}">
              <a16:creationId xmlns:a16="http://schemas.microsoft.com/office/drawing/2014/main" id="{9094D06C-34D0-4EC8-96F1-F7776367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74" name="Picture 20">
          <a:extLst>
            <a:ext uri="{FF2B5EF4-FFF2-40B4-BE49-F238E27FC236}">
              <a16:creationId xmlns:a16="http://schemas.microsoft.com/office/drawing/2014/main" id="{59FFECCF-F5FC-4A69-8216-F03E4268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75" name="Picture 20">
          <a:extLst>
            <a:ext uri="{FF2B5EF4-FFF2-40B4-BE49-F238E27FC236}">
              <a16:creationId xmlns:a16="http://schemas.microsoft.com/office/drawing/2014/main" id="{517554F4-21F6-49C4-A9B0-AE8E5AB7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476" name="Picture 20">
          <a:extLst>
            <a:ext uri="{FF2B5EF4-FFF2-40B4-BE49-F238E27FC236}">
              <a16:creationId xmlns:a16="http://schemas.microsoft.com/office/drawing/2014/main" id="{675AF988-EC48-45E1-B63E-61483902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77" name="Picture 20">
          <a:extLst>
            <a:ext uri="{FF2B5EF4-FFF2-40B4-BE49-F238E27FC236}">
              <a16:creationId xmlns:a16="http://schemas.microsoft.com/office/drawing/2014/main" id="{C5B71C0F-037B-4752-9D86-8D661219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78" name="Picture 20">
          <a:extLst>
            <a:ext uri="{FF2B5EF4-FFF2-40B4-BE49-F238E27FC236}">
              <a16:creationId xmlns:a16="http://schemas.microsoft.com/office/drawing/2014/main" id="{534E4C8A-839E-4B81-8CD9-A888AF52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79" name="Picture 20">
          <a:extLst>
            <a:ext uri="{FF2B5EF4-FFF2-40B4-BE49-F238E27FC236}">
              <a16:creationId xmlns:a16="http://schemas.microsoft.com/office/drawing/2014/main" id="{1B00B945-EF8A-438B-9EF9-38F4ADE1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0" name="Picture 20">
          <a:extLst>
            <a:ext uri="{FF2B5EF4-FFF2-40B4-BE49-F238E27FC236}">
              <a16:creationId xmlns:a16="http://schemas.microsoft.com/office/drawing/2014/main" id="{80B13A13-E09D-4A9C-9BA7-BF9C66DE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1" name="Picture 20">
          <a:extLst>
            <a:ext uri="{FF2B5EF4-FFF2-40B4-BE49-F238E27FC236}">
              <a16:creationId xmlns:a16="http://schemas.microsoft.com/office/drawing/2014/main" id="{8B954E2B-B74B-4413-A51A-B93A2551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482" name="Picture 20">
          <a:extLst>
            <a:ext uri="{FF2B5EF4-FFF2-40B4-BE49-F238E27FC236}">
              <a16:creationId xmlns:a16="http://schemas.microsoft.com/office/drawing/2014/main" id="{B2EB43BD-2FD4-478F-8741-CF974C8A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3" name="Picture 20">
          <a:extLst>
            <a:ext uri="{FF2B5EF4-FFF2-40B4-BE49-F238E27FC236}">
              <a16:creationId xmlns:a16="http://schemas.microsoft.com/office/drawing/2014/main" id="{FE8A4295-660B-4CF3-876A-0185E4E5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4" name="Picture 20">
          <a:extLst>
            <a:ext uri="{FF2B5EF4-FFF2-40B4-BE49-F238E27FC236}">
              <a16:creationId xmlns:a16="http://schemas.microsoft.com/office/drawing/2014/main" id="{E3BD9ABA-D12A-4115-9A05-B0413CD8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5" name="Picture 20">
          <a:extLst>
            <a:ext uri="{FF2B5EF4-FFF2-40B4-BE49-F238E27FC236}">
              <a16:creationId xmlns:a16="http://schemas.microsoft.com/office/drawing/2014/main" id="{BE42E340-BC7F-4D13-B2E0-C685A447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6" name="Picture 20">
          <a:extLst>
            <a:ext uri="{FF2B5EF4-FFF2-40B4-BE49-F238E27FC236}">
              <a16:creationId xmlns:a16="http://schemas.microsoft.com/office/drawing/2014/main" id="{D7289603-B165-41C4-A0A1-3E4A503C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487" name="Picture 20">
          <a:extLst>
            <a:ext uri="{FF2B5EF4-FFF2-40B4-BE49-F238E27FC236}">
              <a16:creationId xmlns:a16="http://schemas.microsoft.com/office/drawing/2014/main" id="{1734F6B5-EA61-4113-8122-A17BBA6B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8" name="Picture 20">
          <a:extLst>
            <a:ext uri="{FF2B5EF4-FFF2-40B4-BE49-F238E27FC236}">
              <a16:creationId xmlns:a16="http://schemas.microsoft.com/office/drawing/2014/main" id="{3C434FF6-7276-41EF-97F4-AF61E3E0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89" name="Picture 20">
          <a:extLst>
            <a:ext uri="{FF2B5EF4-FFF2-40B4-BE49-F238E27FC236}">
              <a16:creationId xmlns:a16="http://schemas.microsoft.com/office/drawing/2014/main" id="{5C215085-1A2B-46B4-801D-B2867501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90" name="Picture 20">
          <a:extLst>
            <a:ext uri="{FF2B5EF4-FFF2-40B4-BE49-F238E27FC236}">
              <a16:creationId xmlns:a16="http://schemas.microsoft.com/office/drawing/2014/main" id="{C3A53C99-709A-463F-87EC-34B847AF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91" name="Picture 20">
          <a:extLst>
            <a:ext uri="{FF2B5EF4-FFF2-40B4-BE49-F238E27FC236}">
              <a16:creationId xmlns:a16="http://schemas.microsoft.com/office/drawing/2014/main" id="{D069CE1C-377B-467F-A6D5-FDDE627C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92" name="Picture 20">
          <a:extLst>
            <a:ext uri="{FF2B5EF4-FFF2-40B4-BE49-F238E27FC236}">
              <a16:creationId xmlns:a16="http://schemas.microsoft.com/office/drawing/2014/main" id="{0FF5B7D3-CE70-4803-A9B2-D08B9CFE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493" name="Picture 20">
          <a:extLst>
            <a:ext uri="{FF2B5EF4-FFF2-40B4-BE49-F238E27FC236}">
              <a16:creationId xmlns:a16="http://schemas.microsoft.com/office/drawing/2014/main" id="{35B39866-2E18-4B85-BE44-93A5EAC3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94" name="Picture 20">
          <a:extLst>
            <a:ext uri="{FF2B5EF4-FFF2-40B4-BE49-F238E27FC236}">
              <a16:creationId xmlns:a16="http://schemas.microsoft.com/office/drawing/2014/main" id="{90B1284B-BF60-46B3-8487-8BFFC816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95" name="Picture 20">
          <a:extLst>
            <a:ext uri="{FF2B5EF4-FFF2-40B4-BE49-F238E27FC236}">
              <a16:creationId xmlns:a16="http://schemas.microsoft.com/office/drawing/2014/main" id="{CFAD0E51-C952-4229-860A-B919FA6E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96" name="Picture 20">
          <a:extLst>
            <a:ext uri="{FF2B5EF4-FFF2-40B4-BE49-F238E27FC236}">
              <a16:creationId xmlns:a16="http://schemas.microsoft.com/office/drawing/2014/main" id="{5FB73C59-7D99-4EB7-B1E3-A50449FF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97" name="Picture 20">
          <a:extLst>
            <a:ext uri="{FF2B5EF4-FFF2-40B4-BE49-F238E27FC236}">
              <a16:creationId xmlns:a16="http://schemas.microsoft.com/office/drawing/2014/main" id="{B464064B-4BDC-44A0-AC75-10375400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98" name="Picture 20">
          <a:extLst>
            <a:ext uri="{FF2B5EF4-FFF2-40B4-BE49-F238E27FC236}">
              <a16:creationId xmlns:a16="http://schemas.microsoft.com/office/drawing/2014/main" id="{43C05B6E-41E5-414C-A112-15B34022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499" name="Picture 20">
          <a:extLst>
            <a:ext uri="{FF2B5EF4-FFF2-40B4-BE49-F238E27FC236}">
              <a16:creationId xmlns:a16="http://schemas.microsoft.com/office/drawing/2014/main" id="{B93EF1C1-E557-4C2B-8FB5-419CBFA7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0" name="Picture 20">
          <a:extLst>
            <a:ext uri="{FF2B5EF4-FFF2-40B4-BE49-F238E27FC236}">
              <a16:creationId xmlns:a16="http://schemas.microsoft.com/office/drawing/2014/main" id="{747FE68B-9E3F-4891-A784-F4CF8264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1" name="Picture 20">
          <a:extLst>
            <a:ext uri="{FF2B5EF4-FFF2-40B4-BE49-F238E27FC236}">
              <a16:creationId xmlns:a16="http://schemas.microsoft.com/office/drawing/2014/main" id="{51F9F056-F296-4FC6-9E51-2A6E4943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2" name="Picture 20">
          <a:extLst>
            <a:ext uri="{FF2B5EF4-FFF2-40B4-BE49-F238E27FC236}">
              <a16:creationId xmlns:a16="http://schemas.microsoft.com/office/drawing/2014/main" id="{6FF2E57A-8411-4D8A-91D3-9F20F0D8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3" name="Picture 20">
          <a:extLst>
            <a:ext uri="{FF2B5EF4-FFF2-40B4-BE49-F238E27FC236}">
              <a16:creationId xmlns:a16="http://schemas.microsoft.com/office/drawing/2014/main" id="{AD4E6D63-2D82-406B-A5B3-1A25BBB7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4" name="Picture 20">
          <a:extLst>
            <a:ext uri="{FF2B5EF4-FFF2-40B4-BE49-F238E27FC236}">
              <a16:creationId xmlns:a16="http://schemas.microsoft.com/office/drawing/2014/main" id="{1C464501-A8A7-4765-B85F-5D8A20D6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5" name="Picture 20">
          <a:extLst>
            <a:ext uri="{FF2B5EF4-FFF2-40B4-BE49-F238E27FC236}">
              <a16:creationId xmlns:a16="http://schemas.microsoft.com/office/drawing/2014/main" id="{033F8DBC-90E3-44EE-AFD4-2A72DDCB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6" name="Picture 20">
          <a:extLst>
            <a:ext uri="{FF2B5EF4-FFF2-40B4-BE49-F238E27FC236}">
              <a16:creationId xmlns:a16="http://schemas.microsoft.com/office/drawing/2014/main" id="{72354E7D-92AA-4D89-B368-37898449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7" name="Picture 20">
          <a:extLst>
            <a:ext uri="{FF2B5EF4-FFF2-40B4-BE49-F238E27FC236}">
              <a16:creationId xmlns:a16="http://schemas.microsoft.com/office/drawing/2014/main" id="{0B68EE3C-36C9-49F1-9092-5BDC704B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8" name="Picture 20">
          <a:extLst>
            <a:ext uri="{FF2B5EF4-FFF2-40B4-BE49-F238E27FC236}">
              <a16:creationId xmlns:a16="http://schemas.microsoft.com/office/drawing/2014/main" id="{60E8A9BE-2FF8-48BC-90FF-9DCBFB6E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09" name="Picture 20">
          <a:extLst>
            <a:ext uri="{FF2B5EF4-FFF2-40B4-BE49-F238E27FC236}">
              <a16:creationId xmlns:a16="http://schemas.microsoft.com/office/drawing/2014/main" id="{49CE4914-8CDC-4F34-B26A-8DCC92DE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0" name="Picture 20">
          <a:extLst>
            <a:ext uri="{FF2B5EF4-FFF2-40B4-BE49-F238E27FC236}">
              <a16:creationId xmlns:a16="http://schemas.microsoft.com/office/drawing/2014/main" id="{84A9BD8B-E03B-4689-A96C-64F297E3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1" name="Picture 20">
          <a:extLst>
            <a:ext uri="{FF2B5EF4-FFF2-40B4-BE49-F238E27FC236}">
              <a16:creationId xmlns:a16="http://schemas.microsoft.com/office/drawing/2014/main" id="{7F642342-CA25-4B33-B6AB-0E2EF94F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2" name="Picture 20">
          <a:extLst>
            <a:ext uri="{FF2B5EF4-FFF2-40B4-BE49-F238E27FC236}">
              <a16:creationId xmlns:a16="http://schemas.microsoft.com/office/drawing/2014/main" id="{1E1AD89E-D714-4B95-88E3-A049FF6E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3" name="Picture 20">
          <a:extLst>
            <a:ext uri="{FF2B5EF4-FFF2-40B4-BE49-F238E27FC236}">
              <a16:creationId xmlns:a16="http://schemas.microsoft.com/office/drawing/2014/main" id="{5C6AA436-C569-446A-8B0C-74296908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4" name="Picture 20">
          <a:extLst>
            <a:ext uri="{FF2B5EF4-FFF2-40B4-BE49-F238E27FC236}">
              <a16:creationId xmlns:a16="http://schemas.microsoft.com/office/drawing/2014/main" id="{9685C701-98FA-419D-A7A7-9F1B6E53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5" name="Picture 20">
          <a:extLst>
            <a:ext uri="{FF2B5EF4-FFF2-40B4-BE49-F238E27FC236}">
              <a16:creationId xmlns:a16="http://schemas.microsoft.com/office/drawing/2014/main" id="{9CF3650B-3EA4-4E91-AFD5-28208E8E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6" name="Picture 20">
          <a:extLst>
            <a:ext uri="{FF2B5EF4-FFF2-40B4-BE49-F238E27FC236}">
              <a16:creationId xmlns:a16="http://schemas.microsoft.com/office/drawing/2014/main" id="{3AA922C2-0C0C-45DC-8467-F8D7B33B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17" name="Picture 20">
          <a:extLst>
            <a:ext uri="{FF2B5EF4-FFF2-40B4-BE49-F238E27FC236}">
              <a16:creationId xmlns:a16="http://schemas.microsoft.com/office/drawing/2014/main" id="{3E730888-5B0F-4538-AFF9-37BFD3A05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18" name="Picture 20">
          <a:extLst>
            <a:ext uri="{FF2B5EF4-FFF2-40B4-BE49-F238E27FC236}">
              <a16:creationId xmlns:a16="http://schemas.microsoft.com/office/drawing/2014/main" id="{0511D4D1-BBEE-4ECA-95BF-9AEA1A22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19" name="Picture 20">
          <a:extLst>
            <a:ext uri="{FF2B5EF4-FFF2-40B4-BE49-F238E27FC236}">
              <a16:creationId xmlns:a16="http://schemas.microsoft.com/office/drawing/2014/main" id="{0276F5BE-8AA0-47D4-BBB3-43432AEC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276</xdr:row>
      <xdr:rowOff>0</xdr:rowOff>
    </xdr:from>
    <xdr:ext cx="0" cy="82873"/>
    <xdr:pic>
      <xdr:nvPicPr>
        <xdr:cNvPr id="4520" name="Picture 20">
          <a:extLst>
            <a:ext uri="{FF2B5EF4-FFF2-40B4-BE49-F238E27FC236}">
              <a16:creationId xmlns:a16="http://schemas.microsoft.com/office/drawing/2014/main" id="{F2FD3E92-8278-42BB-8D17-3EFDE2DA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1" name="Picture 20">
          <a:extLst>
            <a:ext uri="{FF2B5EF4-FFF2-40B4-BE49-F238E27FC236}">
              <a16:creationId xmlns:a16="http://schemas.microsoft.com/office/drawing/2014/main" id="{6DCA6CDC-A10A-499E-9953-02C4FB1D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2" name="Picture 20">
          <a:extLst>
            <a:ext uri="{FF2B5EF4-FFF2-40B4-BE49-F238E27FC236}">
              <a16:creationId xmlns:a16="http://schemas.microsoft.com/office/drawing/2014/main" id="{570E9942-90BE-459E-B788-BBEA2CD7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3" name="Picture 20">
          <a:extLst>
            <a:ext uri="{FF2B5EF4-FFF2-40B4-BE49-F238E27FC236}">
              <a16:creationId xmlns:a16="http://schemas.microsoft.com/office/drawing/2014/main" id="{1149DA7A-EBC0-43DA-90F0-27DB20D6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4" name="Picture 20">
          <a:extLst>
            <a:ext uri="{FF2B5EF4-FFF2-40B4-BE49-F238E27FC236}">
              <a16:creationId xmlns:a16="http://schemas.microsoft.com/office/drawing/2014/main" id="{F770F628-E165-4239-82F2-3E81197F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5" name="Picture 20">
          <a:extLst>
            <a:ext uri="{FF2B5EF4-FFF2-40B4-BE49-F238E27FC236}">
              <a16:creationId xmlns:a16="http://schemas.microsoft.com/office/drawing/2014/main" id="{2C380081-BE2B-48BD-B156-4CCFDD2C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6" name="Picture 20">
          <a:extLst>
            <a:ext uri="{FF2B5EF4-FFF2-40B4-BE49-F238E27FC236}">
              <a16:creationId xmlns:a16="http://schemas.microsoft.com/office/drawing/2014/main" id="{F9FBAE62-43E2-43D9-8C3E-EA4233EB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7" name="Picture 20">
          <a:extLst>
            <a:ext uri="{FF2B5EF4-FFF2-40B4-BE49-F238E27FC236}">
              <a16:creationId xmlns:a16="http://schemas.microsoft.com/office/drawing/2014/main" id="{CEAE12C2-B4B3-4D00-846D-C3443124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8" name="Picture 20">
          <a:extLst>
            <a:ext uri="{FF2B5EF4-FFF2-40B4-BE49-F238E27FC236}">
              <a16:creationId xmlns:a16="http://schemas.microsoft.com/office/drawing/2014/main" id="{68642B97-C21C-4AC6-8B70-C7D216B5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29" name="Picture 20">
          <a:extLst>
            <a:ext uri="{FF2B5EF4-FFF2-40B4-BE49-F238E27FC236}">
              <a16:creationId xmlns:a16="http://schemas.microsoft.com/office/drawing/2014/main" id="{748A2E7A-161A-444C-91BC-56A99E2B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0" name="Picture 20">
          <a:extLst>
            <a:ext uri="{FF2B5EF4-FFF2-40B4-BE49-F238E27FC236}">
              <a16:creationId xmlns:a16="http://schemas.microsoft.com/office/drawing/2014/main" id="{343CDE73-20F5-40E8-8118-9335A91A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1" name="Picture 20">
          <a:extLst>
            <a:ext uri="{FF2B5EF4-FFF2-40B4-BE49-F238E27FC236}">
              <a16:creationId xmlns:a16="http://schemas.microsoft.com/office/drawing/2014/main" id="{D8AE39B7-371D-40F9-AFF7-8E56E428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2" name="Picture 20">
          <a:extLst>
            <a:ext uri="{FF2B5EF4-FFF2-40B4-BE49-F238E27FC236}">
              <a16:creationId xmlns:a16="http://schemas.microsoft.com/office/drawing/2014/main" id="{0739E0D6-4797-4AB6-A313-5659F179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3" name="Picture 20">
          <a:extLst>
            <a:ext uri="{FF2B5EF4-FFF2-40B4-BE49-F238E27FC236}">
              <a16:creationId xmlns:a16="http://schemas.microsoft.com/office/drawing/2014/main" id="{9FC47ED5-B126-4455-90A8-52ED3939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4" name="Picture 20">
          <a:extLst>
            <a:ext uri="{FF2B5EF4-FFF2-40B4-BE49-F238E27FC236}">
              <a16:creationId xmlns:a16="http://schemas.microsoft.com/office/drawing/2014/main" id="{8387C95B-AA4E-4EC2-B114-FA3154A2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5" name="Picture 20">
          <a:extLst>
            <a:ext uri="{FF2B5EF4-FFF2-40B4-BE49-F238E27FC236}">
              <a16:creationId xmlns:a16="http://schemas.microsoft.com/office/drawing/2014/main" id="{A07171B3-FE66-4460-9ED4-B580A395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6" name="Picture 20">
          <a:extLst>
            <a:ext uri="{FF2B5EF4-FFF2-40B4-BE49-F238E27FC236}">
              <a16:creationId xmlns:a16="http://schemas.microsoft.com/office/drawing/2014/main" id="{4103CCC6-F7F6-47EE-BC9A-2D199C2F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7" name="Picture 20">
          <a:extLst>
            <a:ext uri="{FF2B5EF4-FFF2-40B4-BE49-F238E27FC236}">
              <a16:creationId xmlns:a16="http://schemas.microsoft.com/office/drawing/2014/main" id="{A8DD196B-6B2A-41F5-9C7C-788FA0B2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8" name="Picture 20">
          <a:extLst>
            <a:ext uri="{FF2B5EF4-FFF2-40B4-BE49-F238E27FC236}">
              <a16:creationId xmlns:a16="http://schemas.microsoft.com/office/drawing/2014/main" id="{9EE720E5-9C71-4A85-A5E1-5E5B85EC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39" name="Picture 20">
          <a:extLst>
            <a:ext uri="{FF2B5EF4-FFF2-40B4-BE49-F238E27FC236}">
              <a16:creationId xmlns:a16="http://schemas.microsoft.com/office/drawing/2014/main" id="{C93331F4-B7E1-4427-A648-6E214F27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40" name="Picture 20">
          <a:extLst>
            <a:ext uri="{FF2B5EF4-FFF2-40B4-BE49-F238E27FC236}">
              <a16:creationId xmlns:a16="http://schemas.microsoft.com/office/drawing/2014/main" id="{9F0A11BA-147E-488C-8428-5FEA05B0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1" name="Picture 20">
          <a:extLst>
            <a:ext uri="{FF2B5EF4-FFF2-40B4-BE49-F238E27FC236}">
              <a16:creationId xmlns:a16="http://schemas.microsoft.com/office/drawing/2014/main" id="{98F232A8-6938-455B-992E-D08F7293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2" name="Picture 20">
          <a:extLst>
            <a:ext uri="{FF2B5EF4-FFF2-40B4-BE49-F238E27FC236}">
              <a16:creationId xmlns:a16="http://schemas.microsoft.com/office/drawing/2014/main" id="{0048C395-4583-4B58-874C-BFC527EF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3" name="Picture 20">
          <a:extLst>
            <a:ext uri="{FF2B5EF4-FFF2-40B4-BE49-F238E27FC236}">
              <a16:creationId xmlns:a16="http://schemas.microsoft.com/office/drawing/2014/main" id="{ED75F090-28C3-4557-853F-009969F0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4" name="Picture 20">
          <a:extLst>
            <a:ext uri="{FF2B5EF4-FFF2-40B4-BE49-F238E27FC236}">
              <a16:creationId xmlns:a16="http://schemas.microsoft.com/office/drawing/2014/main" id="{6A5D5135-C2E9-453A-8D92-2039F15F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5" name="Picture 20">
          <a:extLst>
            <a:ext uri="{FF2B5EF4-FFF2-40B4-BE49-F238E27FC236}">
              <a16:creationId xmlns:a16="http://schemas.microsoft.com/office/drawing/2014/main" id="{692EBC62-5364-4C9A-B449-E15181C6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6" name="Picture 20">
          <a:extLst>
            <a:ext uri="{FF2B5EF4-FFF2-40B4-BE49-F238E27FC236}">
              <a16:creationId xmlns:a16="http://schemas.microsoft.com/office/drawing/2014/main" id="{BB9BB446-CF06-4BB6-B63A-442BEB0B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7" name="Picture 20">
          <a:extLst>
            <a:ext uri="{FF2B5EF4-FFF2-40B4-BE49-F238E27FC236}">
              <a16:creationId xmlns:a16="http://schemas.microsoft.com/office/drawing/2014/main" id="{1E764738-014E-4BED-B673-64C6EB41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8" name="Picture 20">
          <a:extLst>
            <a:ext uri="{FF2B5EF4-FFF2-40B4-BE49-F238E27FC236}">
              <a16:creationId xmlns:a16="http://schemas.microsoft.com/office/drawing/2014/main" id="{B6C82F43-9EFA-46ED-B5BB-6C6FB16A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49" name="Picture 20">
          <a:extLst>
            <a:ext uri="{FF2B5EF4-FFF2-40B4-BE49-F238E27FC236}">
              <a16:creationId xmlns:a16="http://schemas.microsoft.com/office/drawing/2014/main" id="{D4639040-C8E7-4437-A3E9-E5C8C7C1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0" name="Picture 20">
          <a:extLst>
            <a:ext uri="{FF2B5EF4-FFF2-40B4-BE49-F238E27FC236}">
              <a16:creationId xmlns:a16="http://schemas.microsoft.com/office/drawing/2014/main" id="{6C1937E5-AE1E-4554-AA24-4E824480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1" name="Picture 20">
          <a:extLst>
            <a:ext uri="{FF2B5EF4-FFF2-40B4-BE49-F238E27FC236}">
              <a16:creationId xmlns:a16="http://schemas.microsoft.com/office/drawing/2014/main" id="{B5D45D7B-F60B-4C0E-8CF0-F755CA0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2" name="Picture 20">
          <a:extLst>
            <a:ext uri="{FF2B5EF4-FFF2-40B4-BE49-F238E27FC236}">
              <a16:creationId xmlns:a16="http://schemas.microsoft.com/office/drawing/2014/main" id="{F234C219-D674-48CC-B16D-78494CCE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3" name="Picture 20">
          <a:extLst>
            <a:ext uri="{FF2B5EF4-FFF2-40B4-BE49-F238E27FC236}">
              <a16:creationId xmlns:a16="http://schemas.microsoft.com/office/drawing/2014/main" id="{2529379B-CC8D-4B39-AFCE-03AB677F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4" name="Picture 20">
          <a:extLst>
            <a:ext uri="{FF2B5EF4-FFF2-40B4-BE49-F238E27FC236}">
              <a16:creationId xmlns:a16="http://schemas.microsoft.com/office/drawing/2014/main" id="{44BC5B01-1B3E-42FA-A2D3-F9379FAD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5" name="Picture 20">
          <a:extLst>
            <a:ext uri="{FF2B5EF4-FFF2-40B4-BE49-F238E27FC236}">
              <a16:creationId xmlns:a16="http://schemas.microsoft.com/office/drawing/2014/main" id="{DFF873D0-7350-4301-904F-8A987226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6" name="Picture 20">
          <a:extLst>
            <a:ext uri="{FF2B5EF4-FFF2-40B4-BE49-F238E27FC236}">
              <a16:creationId xmlns:a16="http://schemas.microsoft.com/office/drawing/2014/main" id="{961F2FD2-03A3-4143-9A73-0BFF0D15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7" name="Picture 20">
          <a:extLst>
            <a:ext uri="{FF2B5EF4-FFF2-40B4-BE49-F238E27FC236}">
              <a16:creationId xmlns:a16="http://schemas.microsoft.com/office/drawing/2014/main" id="{07E5C7FB-3BA7-4D36-B103-BE13F98F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8" name="Picture 20">
          <a:extLst>
            <a:ext uri="{FF2B5EF4-FFF2-40B4-BE49-F238E27FC236}">
              <a16:creationId xmlns:a16="http://schemas.microsoft.com/office/drawing/2014/main" id="{F6AAFC2D-9DA4-404D-B647-855717C2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59" name="Picture 20">
          <a:extLst>
            <a:ext uri="{FF2B5EF4-FFF2-40B4-BE49-F238E27FC236}">
              <a16:creationId xmlns:a16="http://schemas.microsoft.com/office/drawing/2014/main" id="{42140D33-DC63-431B-B162-0E962C65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60" name="Picture 20">
          <a:extLst>
            <a:ext uri="{FF2B5EF4-FFF2-40B4-BE49-F238E27FC236}">
              <a16:creationId xmlns:a16="http://schemas.microsoft.com/office/drawing/2014/main" id="{E0878B5A-5E76-4B9B-9355-E81BBCE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61" name="Picture 20">
          <a:extLst>
            <a:ext uri="{FF2B5EF4-FFF2-40B4-BE49-F238E27FC236}">
              <a16:creationId xmlns:a16="http://schemas.microsoft.com/office/drawing/2014/main" id="{B615BD02-E49F-431E-82BC-79F46DB9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62" name="Picture 20">
          <a:extLst>
            <a:ext uri="{FF2B5EF4-FFF2-40B4-BE49-F238E27FC236}">
              <a16:creationId xmlns:a16="http://schemas.microsoft.com/office/drawing/2014/main" id="{D93FB927-2846-415D-B3F8-F39D46BC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63" name="Picture 20">
          <a:extLst>
            <a:ext uri="{FF2B5EF4-FFF2-40B4-BE49-F238E27FC236}">
              <a16:creationId xmlns:a16="http://schemas.microsoft.com/office/drawing/2014/main" id="{CD2C3C8F-50BF-4DAA-BC74-862421B6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64" name="Picture 20">
          <a:extLst>
            <a:ext uri="{FF2B5EF4-FFF2-40B4-BE49-F238E27FC236}">
              <a16:creationId xmlns:a16="http://schemas.microsoft.com/office/drawing/2014/main" id="{9810F5F5-0D08-44FB-A17E-ECAB446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65" name="Picture 20">
          <a:extLst>
            <a:ext uri="{FF2B5EF4-FFF2-40B4-BE49-F238E27FC236}">
              <a16:creationId xmlns:a16="http://schemas.microsoft.com/office/drawing/2014/main" id="{6FF6A75A-EACE-43F1-81B5-B59857C0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66" name="Picture 20">
          <a:extLst>
            <a:ext uri="{FF2B5EF4-FFF2-40B4-BE49-F238E27FC236}">
              <a16:creationId xmlns:a16="http://schemas.microsoft.com/office/drawing/2014/main" id="{BB95FB6F-EF1D-4DF9-8CC2-23E38D41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67" name="Picture 20">
          <a:extLst>
            <a:ext uri="{FF2B5EF4-FFF2-40B4-BE49-F238E27FC236}">
              <a16:creationId xmlns:a16="http://schemas.microsoft.com/office/drawing/2014/main" id="{B687D7C0-5220-44C9-8C50-0EA5293E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68" name="Picture 20">
          <a:extLst>
            <a:ext uri="{FF2B5EF4-FFF2-40B4-BE49-F238E27FC236}">
              <a16:creationId xmlns:a16="http://schemas.microsoft.com/office/drawing/2014/main" id="{B5F6B22F-3A3A-495C-8491-89E30371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69" name="Picture 20">
          <a:extLst>
            <a:ext uri="{FF2B5EF4-FFF2-40B4-BE49-F238E27FC236}">
              <a16:creationId xmlns:a16="http://schemas.microsoft.com/office/drawing/2014/main" id="{FB619C45-7DB6-489A-B95D-0BE3D0EB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0" name="Picture 20">
          <a:extLst>
            <a:ext uri="{FF2B5EF4-FFF2-40B4-BE49-F238E27FC236}">
              <a16:creationId xmlns:a16="http://schemas.microsoft.com/office/drawing/2014/main" id="{BF534AD6-D6A3-491A-9E38-CC2D9D1D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1" name="Picture 20">
          <a:extLst>
            <a:ext uri="{FF2B5EF4-FFF2-40B4-BE49-F238E27FC236}">
              <a16:creationId xmlns:a16="http://schemas.microsoft.com/office/drawing/2014/main" id="{BECD81CA-6B3F-4444-BCFB-C6169098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2" name="Picture 20">
          <a:extLst>
            <a:ext uri="{FF2B5EF4-FFF2-40B4-BE49-F238E27FC236}">
              <a16:creationId xmlns:a16="http://schemas.microsoft.com/office/drawing/2014/main" id="{A647E6B0-7BE3-4207-AB2F-33CE4781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3" name="Picture 20">
          <a:extLst>
            <a:ext uri="{FF2B5EF4-FFF2-40B4-BE49-F238E27FC236}">
              <a16:creationId xmlns:a16="http://schemas.microsoft.com/office/drawing/2014/main" id="{78389BBA-93C0-4A46-8150-36EDBF42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4" name="Picture 20">
          <a:extLst>
            <a:ext uri="{FF2B5EF4-FFF2-40B4-BE49-F238E27FC236}">
              <a16:creationId xmlns:a16="http://schemas.microsoft.com/office/drawing/2014/main" id="{C7274AFA-5851-4E4D-86ED-CCC15E17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5" name="Picture 20">
          <a:extLst>
            <a:ext uri="{FF2B5EF4-FFF2-40B4-BE49-F238E27FC236}">
              <a16:creationId xmlns:a16="http://schemas.microsoft.com/office/drawing/2014/main" id="{767CA55A-A290-4ADA-8665-26E32382A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6" name="Picture 20">
          <a:extLst>
            <a:ext uri="{FF2B5EF4-FFF2-40B4-BE49-F238E27FC236}">
              <a16:creationId xmlns:a16="http://schemas.microsoft.com/office/drawing/2014/main" id="{E568B881-A76C-4A07-993A-DF65D373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7" name="Picture 20">
          <a:extLst>
            <a:ext uri="{FF2B5EF4-FFF2-40B4-BE49-F238E27FC236}">
              <a16:creationId xmlns:a16="http://schemas.microsoft.com/office/drawing/2014/main" id="{FBF6F841-F874-40D7-8EA3-29CB651E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8" name="Picture 20">
          <a:extLst>
            <a:ext uri="{FF2B5EF4-FFF2-40B4-BE49-F238E27FC236}">
              <a16:creationId xmlns:a16="http://schemas.microsoft.com/office/drawing/2014/main" id="{F28E734D-C199-494A-802E-81637EB7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79" name="Picture 20">
          <a:extLst>
            <a:ext uri="{FF2B5EF4-FFF2-40B4-BE49-F238E27FC236}">
              <a16:creationId xmlns:a16="http://schemas.microsoft.com/office/drawing/2014/main" id="{818F8F81-4679-4413-9179-404DC16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80" name="Picture 20">
          <a:extLst>
            <a:ext uri="{FF2B5EF4-FFF2-40B4-BE49-F238E27FC236}">
              <a16:creationId xmlns:a16="http://schemas.microsoft.com/office/drawing/2014/main" id="{DE04C98B-1D93-4B1A-8281-1A11DE78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81" name="Picture 20">
          <a:extLst>
            <a:ext uri="{FF2B5EF4-FFF2-40B4-BE49-F238E27FC236}">
              <a16:creationId xmlns:a16="http://schemas.microsoft.com/office/drawing/2014/main" id="{8C5FE4F9-0411-419F-BB54-883CE67A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82" name="Picture 20">
          <a:extLst>
            <a:ext uri="{FF2B5EF4-FFF2-40B4-BE49-F238E27FC236}">
              <a16:creationId xmlns:a16="http://schemas.microsoft.com/office/drawing/2014/main" id="{DF4D7504-BD76-4E81-A5FB-AF1BF5B5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83" name="Picture 20">
          <a:extLst>
            <a:ext uri="{FF2B5EF4-FFF2-40B4-BE49-F238E27FC236}">
              <a16:creationId xmlns:a16="http://schemas.microsoft.com/office/drawing/2014/main" id="{BA6CB418-049C-4456-9A9E-A245B32C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84" name="Picture 20">
          <a:extLst>
            <a:ext uri="{FF2B5EF4-FFF2-40B4-BE49-F238E27FC236}">
              <a16:creationId xmlns:a16="http://schemas.microsoft.com/office/drawing/2014/main" id="{D089A7F0-DCC5-4DC7-8DFF-80C0DF57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85" name="Picture 20">
          <a:extLst>
            <a:ext uri="{FF2B5EF4-FFF2-40B4-BE49-F238E27FC236}">
              <a16:creationId xmlns:a16="http://schemas.microsoft.com/office/drawing/2014/main" id="{59C60A8E-C402-4D7F-A525-D11E78DD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586" name="Picture 20">
          <a:extLst>
            <a:ext uri="{FF2B5EF4-FFF2-40B4-BE49-F238E27FC236}">
              <a16:creationId xmlns:a16="http://schemas.microsoft.com/office/drawing/2014/main" id="{67CF38D0-DCEB-4FB1-A87C-B171BD9D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87" name="Picture 20">
          <a:extLst>
            <a:ext uri="{FF2B5EF4-FFF2-40B4-BE49-F238E27FC236}">
              <a16:creationId xmlns:a16="http://schemas.microsoft.com/office/drawing/2014/main" id="{BA557F83-AE6E-4FF2-A233-CE7AD993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88" name="Picture 20">
          <a:extLst>
            <a:ext uri="{FF2B5EF4-FFF2-40B4-BE49-F238E27FC236}">
              <a16:creationId xmlns:a16="http://schemas.microsoft.com/office/drawing/2014/main" id="{B60C6B45-1ED8-43F7-93CB-2BF5D5DB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89" name="Picture 20">
          <a:extLst>
            <a:ext uri="{FF2B5EF4-FFF2-40B4-BE49-F238E27FC236}">
              <a16:creationId xmlns:a16="http://schemas.microsoft.com/office/drawing/2014/main" id="{F3F47D6F-41A7-474E-AB93-019CCB13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0" name="Picture 20">
          <a:extLst>
            <a:ext uri="{FF2B5EF4-FFF2-40B4-BE49-F238E27FC236}">
              <a16:creationId xmlns:a16="http://schemas.microsoft.com/office/drawing/2014/main" id="{7C1E0D14-3D39-484F-A49F-3667A85B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1" name="Picture 20">
          <a:extLst>
            <a:ext uri="{FF2B5EF4-FFF2-40B4-BE49-F238E27FC236}">
              <a16:creationId xmlns:a16="http://schemas.microsoft.com/office/drawing/2014/main" id="{730C0A2F-ED15-459F-A98B-9B79865E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2" name="Picture 20">
          <a:extLst>
            <a:ext uri="{FF2B5EF4-FFF2-40B4-BE49-F238E27FC236}">
              <a16:creationId xmlns:a16="http://schemas.microsoft.com/office/drawing/2014/main" id="{304DA4BC-D3DB-40F3-9BD5-0E6785D6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3" name="Picture 20">
          <a:extLst>
            <a:ext uri="{FF2B5EF4-FFF2-40B4-BE49-F238E27FC236}">
              <a16:creationId xmlns:a16="http://schemas.microsoft.com/office/drawing/2014/main" id="{4E98B80F-6584-4168-A975-A3E73074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4" name="Picture 20">
          <a:extLst>
            <a:ext uri="{FF2B5EF4-FFF2-40B4-BE49-F238E27FC236}">
              <a16:creationId xmlns:a16="http://schemas.microsoft.com/office/drawing/2014/main" id="{0E88E333-A76B-483C-AAD2-8BD21034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5" name="Picture 20">
          <a:extLst>
            <a:ext uri="{FF2B5EF4-FFF2-40B4-BE49-F238E27FC236}">
              <a16:creationId xmlns:a16="http://schemas.microsoft.com/office/drawing/2014/main" id="{88655D80-0E90-4E1F-BEC7-059F0353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6" name="Picture 20">
          <a:extLst>
            <a:ext uri="{FF2B5EF4-FFF2-40B4-BE49-F238E27FC236}">
              <a16:creationId xmlns:a16="http://schemas.microsoft.com/office/drawing/2014/main" id="{0BE73081-D10A-466F-80E9-4DBD807E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7" name="Picture 20">
          <a:extLst>
            <a:ext uri="{FF2B5EF4-FFF2-40B4-BE49-F238E27FC236}">
              <a16:creationId xmlns:a16="http://schemas.microsoft.com/office/drawing/2014/main" id="{53B122BA-8FA2-459D-9977-56A838B0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8" name="Picture 20">
          <a:extLst>
            <a:ext uri="{FF2B5EF4-FFF2-40B4-BE49-F238E27FC236}">
              <a16:creationId xmlns:a16="http://schemas.microsoft.com/office/drawing/2014/main" id="{D6045EDA-62D2-4528-87E7-46B5C0E7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599" name="Picture 20">
          <a:extLst>
            <a:ext uri="{FF2B5EF4-FFF2-40B4-BE49-F238E27FC236}">
              <a16:creationId xmlns:a16="http://schemas.microsoft.com/office/drawing/2014/main" id="{8CE9D0E2-E9FB-429A-AA6A-3370C998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0" name="Picture 20">
          <a:extLst>
            <a:ext uri="{FF2B5EF4-FFF2-40B4-BE49-F238E27FC236}">
              <a16:creationId xmlns:a16="http://schemas.microsoft.com/office/drawing/2014/main" id="{FF04280B-DA89-46A3-8EF4-B9A6B386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1" name="Picture 20">
          <a:extLst>
            <a:ext uri="{FF2B5EF4-FFF2-40B4-BE49-F238E27FC236}">
              <a16:creationId xmlns:a16="http://schemas.microsoft.com/office/drawing/2014/main" id="{5E56CAAF-A90B-4F40-A304-6335FC45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2" name="Picture 20">
          <a:extLst>
            <a:ext uri="{FF2B5EF4-FFF2-40B4-BE49-F238E27FC236}">
              <a16:creationId xmlns:a16="http://schemas.microsoft.com/office/drawing/2014/main" id="{5D3BFE8F-E4C2-492A-A146-7A44019E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3" name="Picture 20">
          <a:extLst>
            <a:ext uri="{FF2B5EF4-FFF2-40B4-BE49-F238E27FC236}">
              <a16:creationId xmlns:a16="http://schemas.microsoft.com/office/drawing/2014/main" id="{EBA7F653-5860-47BB-BC1A-2E715E3F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4" name="Picture 20">
          <a:extLst>
            <a:ext uri="{FF2B5EF4-FFF2-40B4-BE49-F238E27FC236}">
              <a16:creationId xmlns:a16="http://schemas.microsoft.com/office/drawing/2014/main" id="{C24E5EFF-794E-46E2-9413-F02A8EE6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5" name="Picture 20">
          <a:extLst>
            <a:ext uri="{FF2B5EF4-FFF2-40B4-BE49-F238E27FC236}">
              <a16:creationId xmlns:a16="http://schemas.microsoft.com/office/drawing/2014/main" id="{1E1F1CD9-0E3E-4AB6-AD94-21CCD6E4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6" name="Picture 20">
          <a:extLst>
            <a:ext uri="{FF2B5EF4-FFF2-40B4-BE49-F238E27FC236}">
              <a16:creationId xmlns:a16="http://schemas.microsoft.com/office/drawing/2014/main" id="{661E1C53-5E97-4CDA-8839-3AB75822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7" name="Picture 20">
          <a:extLst>
            <a:ext uri="{FF2B5EF4-FFF2-40B4-BE49-F238E27FC236}">
              <a16:creationId xmlns:a16="http://schemas.microsoft.com/office/drawing/2014/main" id="{684BA580-2B70-47C2-AAB5-B6731378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8" name="Picture 20">
          <a:extLst>
            <a:ext uri="{FF2B5EF4-FFF2-40B4-BE49-F238E27FC236}">
              <a16:creationId xmlns:a16="http://schemas.microsoft.com/office/drawing/2014/main" id="{C4C08CB1-7533-49B7-8894-C81DEA19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09" name="Picture 20">
          <a:extLst>
            <a:ext uri="{FF2B5EF4-FFF2-40B4-BE49-F238E27FC236}">
              <a16:creationId xmlns:a16="http://schemas.microsoft.com/office/drawing/2014/main" id="{84FAFAB1-F69C-4616-BDB8-3540B0F3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10" name="Picture 20">
          <a:extLst>
            <a:ext uri="{FF2B5EF4-FFF2-40B4-BE49-F238E27FC236}">
              <a16:creationId xmlns:a16="http://schemas.microsoft.com/office/drawing/2014/main" id="{9800AFBB-0BB2-4F02-9D9D-849D8516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11" name="Picture 20">
          <a:extLst>
            <a:ext uri="{FF2B5EF4-FFF2-40B4-BE49-F238E27FC236}">
              <a16:creationId xmlns:a16="http://schemas.microsoft.com/office/drawing/2014/main" id="{3975C29E-7575-453E-AFCD-6691D0B0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12" name="Picture 20">
          <a:extLst>
            <a:ext uri="{FF2B5EF4-FFF2-40B4-BE49-F238E27FC236}">
              <a16:creationId xmlns:a16="http://schemas.microsoft.com/office/drawing/2014/main" id="{20CCFA35-8CD4-42F9-9C02-A95C6CD8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13" name="Picture 20">
          <a:extLst>
            <a:ext uri="{FF2B5EF4-FFF2-40B4-BE49-F238E27FC236}">
              <a16:creationId xmlns:a16="http://schemas.microsoft.com/office/drawing/2014/main" id="{6096525D-FB05-4EF9-A1D8-54087CE7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14" name="Picture 20">
          <a:extLst>
            <a:ext uri="{FF2B5EF4-FFF2-40B4-BE49-F238E27FC236}">
              <a16:creationId xmlns:a16="http://schemas.microsoft.com/office/drawing/2014/main" id="{EBD4252A-473E-4367-AE8B-FF0378D5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15" name="Picture 20">
          <a:extLst>
            <a:ext uri="{FF2B5EF4-FFF2-40B4-BE49-F238E27FC236}">
              <a16:creationId xmlns:a16="http://schemas.microsoft.com/office/drawing/2014/main" id="{92643AB1-D699-4841-94F3-684B7D78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16" name="Picture 20">
          <a:extLst>
            <a:ext uri="{FF2B5EF4-FFF2-40B4-BE49-F238E27FC236}">
              <a16:creationId xmlns:a16="http://schemas.microsoft.com/office/drawing/2014/main" id="{14DEF11C-7337-44DD-BE19-FFEB662B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17" name="Picture 20">
          <a:extLst>
            <a:ext uri="{FF2B5EF4-FFF2-40B4-BE49-F238E27FC236}">
              <a16:creationId xmlns:a16="http://schemas.microsoft.com/office/drawing/2014/main" id="{45C62EF9-0091-4AF6-99C7-A4664E84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18" name="Picture 20">
          <a:extLst>
            <a:ext uri="{FF2B5EF4-FFF2-40B4-BE49-F238E27FC236}">
              <a16:creationId xmlns:a16="http://schemas.microsoft.com/office/drawing/2014/main" id="{F38F54FA-71F1-40AF-99C3-ACFEA75F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19" name="Picture 20">
          <a:extLst>
            <a:ext uri="{FF2B5EF4-FFF2-40B4-BE49-F238E27FC236}">
              <a16:creationId xmlns:a16="http://schemas.microsoft.com/office/drawing/2014/main" id="{BCD30AD7-A33C-439B-B83F-3C1B37BF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0" name="Picture 20">
          <a:extLst>
            <a:ext uri="{FF2B5EF4-FFF2-40B4-BE49-F238E27FC236}">
              <a16:creationId xmlns:a16="http://schemas.microsoft.com/office/drawing/2014/main" id="{A7C6EE85-B60D-4E1D-817D-285C9558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1" name="Picture 20">
          <a:extLst>
            <a:ext uri="{FF2B5EF4-FFF2-40B4-BE49-F238E27FC236}">
              <a16:creationId xmlns:a16="http://schemas.microsoft.com/office/drawing/2014/main" id="{9972C588-A662-4B57-9A5E-501F0CE8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2" name="Picture 20">
          <a:extLst>
            <a:ext uri="{FF2B5EF4-FFF2-40B4-BE49-F238E27FC236}">
              <a16:creationId xmlns:a16="http://schemas.microsoft.com/office/drawing/2014/main" id="{87BA4935-2098-4552-81B5-ACC74BD0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3" name="Picture 20">
          <a:extLst>
            <a:ext uri="{FF2B5EF4-FFF2-40B4-BE49-F238E27FC236}">
              <a16:creationId xmlns:a16="http://schemas.microsoft.com/office/drawing/2014/main" id="{35A4134A-7FD5-493D-BF3D-5A5D3128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4" name="Picture 20">
          <a:extLst>
            <a:ext uri="{FF2B5EF4-FFF2-40B4-BE49-F238E27FC236}">
              <a16:creationId xmlns:a16="http://schemas.microsoft.com/office/drawing/2014/main" id="{9F350163-E3A8-4D5B-A944-A80AD414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5" name="Picture 20">
          <a:extLst>
            <a:ext uri="{FF2B5EF4-FFF2-40B4-BE49-F238E27FC236}">
              <a16:creationId xmlns:a16="http://schemas.microsoft.com/office/drawing/2014/main" id="{527D0DA0-A8D3-4E28-90FB-5937EC39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6" name="Picture 20">
          <a:extLst>
            <a:ext uri="{FF2B5EF4-FFF2-40B4-BE49-F238E27FC236}">
              <a16:creationId xmlns:a16="http://schemas.microsoft.com/office/drawing/2014/main" id="{B2206EEC-3E69-4652-A07F-1B5BE544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7" name="Picture 20">
          <a:extLst>
            <a:ext uri="{FF2B5EF4-FFF2-40B4-BE49-F238E27FC236}">
              <a16:creationId xmlns:a16="http://schemas.microsoft.com/office/drawing/2014/main" id="{5474F757-B7C5-48F4-A6B9-F4683023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8" name="Picture 20">
          <a:extLst>
            <a:ext uri="{FF2B5EF4-FFF2-40B4-BE49-F238E27FC236}">
              <a16:creationId xmlns:a16="http://schemas.microsoft.com/office/drawing/2014/main" id="{F7801162-5959-4003-BC63-092C8111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29" name="Picture 20">
          <a:extLst>
            <a:ext uri="{FF2B5EF4-FFF2-40B4-BE49-F238E27FC236}">
              <a16:creationId xmlns:a16="http://schemas.microsoft.com/office/drawing/2014/main" id="{133A2772-5411-459B-AFD1-35EDADE5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30" name="Picture 20">
          <a:extLst>
            <a:ext uri="{FF2B5EF4-FFF2-40B4-BE49-F238E27FC236}">
              <a16:creationId xmlns:a16="http://schemas.microsoft.com/office/drawing/2014/main" id="{48A5C500-2E86-429D-A1EE-818EF2DA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31" name="Picture 20">
          <a:extLst>
            <a:ext uri="{FF2B5EF4-FFF2-40B4-BE49-F238E27FC236}">
              <a16:creationId xmlns:a16="http://schemas.microsoft.com/office/drawing/2014/main" id="{6F45432C-328F-41B5-A20E-7AA27EFA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32" name="Picture 20">
          <a:extLst>
            <a:ext uri="{FF2B5EF4-FFF2-40B4-BE49-F238E27FC236}">
              <a16:creationId xmlns:a16="http://schemas.microsoft.com/office/drawing/2014/main" id="{8356DE6F-573A-461A-991B-A976223C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33" name="Picture 20">
          <a:extLst>
            <a:ext uri="{FF2B5EF4-FFF2-40B4-BE49-F238E27FC236}">
              <a16:creationId xmlns:a16="http://schemas.microsoft.com/office/drawing/2014/main" id="{D1B85501-26A6-4FB9-976E-49D22984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34" name="Picture 20">
          <a:extLst>
            <a:ext uri="{FF2B5EF4-FFF2-40B4-BE49-F238E27FC236}">
              <a16:creationId xmlns:a16="http://schemas.microsoft.com/office/drawing/2014/main" id="{91F020E9-3458-4500-ADEC-ADAC8CAC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35" name="Picture 20">
          <a:extLst>
            <a:ext uri="{FF2B5EF4-FFF2-40B4-BE49-F238E27FC236}">
              <a16:creationId xmlns:a16="http://schemas.microsoft.com/office/drawing/2014/main" id="{4DAE3794-6AB9-40F4-8A12-B28A54D2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36" name="Picture 20">
          <a:extLst>
            <a:ext uri="{FF2B5EF4-FFF2-40B4-BE49-F238E27FC236}">
              <a16:creationId xmlns:a16="http://schemas.microsoft.com/office/drawing/2014/main" id="{0BE3128F-636F-4044-892E-35E34B70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37" name="Picture 20">
          <a:extLst>
            <a:ext uri="{FF2B5EF4-FFF2-40B4-BE49-F238E27FC236}">
              <a16:creationId xmlns:a16="http://schemas.microsoft.com/office/drawing/2014/main" id="{91F085AF-B46A-467D-B0C1-253286BC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38" name="Picture 20">
          <a:extLst>
            <a:ext uri="{FF2B5EF4-FFF2-40B4-BE49-F238E27FC236}">
              <a16:creationId xmlns:a16="http://schemas.microsoft.com/office/drawing/2014/main" id="{2DADE816-151B-41DA-B411-2257F963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39" name="Picture 20">
          <a:extLst>
            <a:ext uri="{FF2B5EF4-FFF2-40B4-BE49-F238E27FC236}">
              <a16:creationId xmlns:a16="http://schemas.microsoft.com/office/drawing/2014/main" id="{0A382954-CB28-4BE6-82B9-4F3CB8D54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0" name="Picture 20">
          <a:extLst>
            <a:ext uri="{FF2B5EF4-FFF2-40B4-BE49-F238E27FC236}">
              <a16:creationId xmlns:a16="http://schemas.microsoft.com/office/drawing/2014/main" id="{1D3C8E5E-81FC-411A-8FE3-346955B6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1" name="Picture 20">
          <a:extLst>
            <a:ext uri="{FF2B5EF4-FFF2-40B4-BE49-F238E27FC236}">
              <a16:creationId xmlns:a16="http://schemas.microsoft.com/office/drawing/2014/main" id="{12FE8960-CB24-4891-AA1F-A9DC6E4C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2" name="Picture 20">
          <a:extLst>
            <a:ext uri="{FF2B5EF4-FFF2-40B4-BE49-F238E27FC236}">
              <a16:creationId xmlns:a16="http://schemas.microsoft.com/office/drawing/2014/main" id="{BEB11A73-B009-4B1C-8D4E-366E3D16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3" name="Picture 20">
          <a:extLst>
            <a:ext uri="{FF2B5EF4-FFF2-40B4-BE49-F238E27FC236}">
              <a16:creationId xmlns:a16="http://schemas.microsoft.com/office/drawing/2014/main" id="{4341764C-39D2-4B59-AEDC-2A0385E0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4" name="Picture 20">
          <a:extLst>
            <a:ext uri="{FF2B5EF4-FFF2-40B4-BE49-F238E27FC236}">
              <a16:creationId xmlns:a16="http://schemas.microsoft.com/office/drawing/2014/main" id="{7647CC21-C7DB-448F-B042-33BDFD24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5" name="Picture 20">
          <a:extLst>
            <a:ext uri="{FF2B5EF4-FFF2-40B4-BE49-F238E27FC236}">
              <a16:creationId xmlns:a16="http://schemas.microsoft.com/office/drawing/2014/main" id="{1E215FEA-9B97-412F-9A40-6A81DFEA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6" name="Picture 20">
          <a:extLst>
            <a:ext uri="{FF2B5EF4-FFF2-40B4-BE49-F238E27FC236}">
              <a16:creationId xmlns:a16="http://schemas.microsoft.com/office/drawing/2014/main" id="{0B9371E8-58BD-4C0B-92E7-3370CBA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7" name="Picture 20">
          <a:extLst>
            <a:ext uri="{FF2B5EF4-FFF2-40B4-BE49-F238E27FC236}">
              <a16:creationId xmlns:a16="http://schemas.microsoft.com/office/drawing/2014/main" id="{BEE7F783-1985-4D26-A24E-9E0A6031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8" name="Picture 20">
          <a:extLst>
            <a:ext uri="{FF2B5EF4-FFF2-40B4-BE49-F238E27FC236}">
              <a16:creationId xmlns:a16="http://schemas.microsoft.com/office/drawing/2014/main" id="{15E1823F-FA9B-4F94-95D9-2666133C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49" name="Picture 20">
          <a:extLst>
            <a:ext uri="{FF2B5EF4-FFF2-40B4-BE49-F238E27FC236}">
              <a16:creationId xmlns:a16="http://schemas.microsoft.com/office/drawing/2014/main" id="{A4C82848-9CC6-4DBF-98CD-488D4A9A8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50" name="Picture 20">
          <a:extLst>
            <a:ext uri="{FF2B5EF4-FFF2-40B4-BE49-F238E27FC236}">
              <a16:creationId xmlns:a16="http://schemas.microsoft.com/office/drawing/2014/main" id="{54AAD12A-0719-4CF4-B96F-5204ECDE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51" name="Picture 20">
          <a:extLst>
            <a:ext uri="{FF2B5EF4-FFF2-40B4-BE49-F238E27FC236}">
              <a16:creationId xmlns:a16="http://schemas.microsoft.com/office/drawing/2014/main" id="{478196FC-8910-4FEF-A1C1-C9B13651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52" name="Picture 20">
          <a:extLst>
            <a:ext uri="{FF2B5EF4-FFF2-40B4-BE49-F238E27FC236}">
              <a16:creationId xmlns:a16="http://schemas.microsoft.com/office/drawing/2014/main" id="{E2400AAB-CDBB-4572-BA59-993CB67B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53" name="Picture 20">
          <a:extLst>
            <a:ext uri="{FF2B5EF4-FFF2-40B4-BE49-F238E27FC236}">
              <a16:creationId xmlns:a16="http://schemas.microsoft.com/office/drawing/2014/main" id="{80680A64-B86A-426A-A773-FCD39ACCE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54" name="Picture 20">
          <a:extLst>
            <a:ext uri="{FF2B5EF4-FFF2-40B4-BE49-F238E27FC236}">
              <a16:creationId xmlns:a16="http://schemas.microsoft.com/office/drawing/2014/main" id="{9F383E77-103B-437A-9FA6-4BE409BC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55" name="Picture 20">
          <a:extLst>
            <a:ext uri="{FF2B5EF4-FFF2-40B4-BE49-F238E27FC236}">
              <a16:creationId xmlns:a16="http://schemas.microsoft.com/office/drawing/2014/main" id="{617536ED-DCD6-44B4-82F7-AE692A14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656" name="Picture 20">
          <a:extLst>
            <a:ext uri="{FF2B5EF4-FFF2-40B4-BE49-F238E27FC236}">
              <a16:creationId xmlns:a16="http://schemas.microsoft.com/office/drawing/2014/main" id="{B82698A4-051F-4809-B0E5-ECC2F806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57" name="Picture 20">
          <a:extLst>
            <a:ext uri="{FF2B5EF4-FFF2-40B4-BE49-F238E27FC236}">
              <a16:creationId xmlns:a16="http://schemas.microsoft.com/office/drawing/2014/main" id="{FE828D17-E085-4635-8DAD-0304E7C6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58" name="Picture 20">
          <a:extLst>
            <a:ext uri="{FF2B5EF4-FFF2-40B4-BE49-F238E27FC236}">
              <a16:creationId xmlns:a16="http://schemas.microsoft.com/office/drawing/2014/main" id="{F0B37F8E-D0D9-4802-A121-205CA601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659" name="Picture 20">
          <a:extLst>
            <a:ext uri="{FF2B5EF4-FFF2-40B4-BE49-F238E27FC236}">
              <a16:creationId xmlns:a16="http://schemas.microsoft.com/office/drawing/2014/main" id="{EFC96999-0ACF-4CD0-B6FD-9D7B20D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660" name="Picture 20">
          <a:extLst>
            <a:ext uri="{FF2B5EF4-FFF2-40B4-BE49-F238E27FC236}">
              <a16:creationId xmlns:a16="http://schemas.microsoft.com/office/drawing/2014/main" id="{EC78ED76-19E5-4513-B8C4-8C1C8290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661" name="Picture 20">
          <a:extLst>
            <a:ext uri="{FF2B5EF4-FFF2-40B4-BE49-F238E27FC236}">
              <a16:creationId xmlns:a16="http://schemas.microsoft.com/office/drawing/2014/main" id="{464C7FC2-C98C-4573-9CD2-4FCD5CBA2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276</xdr:row>
      <xdr:rowOff>0</xdr:rowOff>
    </xdr:from>
    <xdr:ext cx="0" cy="82874"/>
    <xdr:pic>
      <xdr:nvPicPr>
        <xdr:cNvPr id="4662" name="Picture 20">
          <a:extLst>
            <a:ext uri="{FF2B5EF4-FFF2-40B4-BE49-F238E27FC236}">
              <a16:creationId xmlns:a16="http://schemas.microsoft.com/office/drawing/2014/main" id="{84E4932E-362D-47FD-8D11-A147EFB6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663" name="Picture 20">
          <a:extLst>
            <a:ext uri="{FF2B5EF4-FFF2-40B4-BE49-F238E27FC236}">
              <a16:creationId xmlns:a16="http://schemas.microsoft.com/office/drawing/2014/main" id="{557A0611-EDF0-4510-8CA8-B5627BDA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64" name="Picture 20">
          <a:extLst>
            <a:ext uri="{FF2B5EF4-FFF2-40B4-BE49-F238E27FC236}">
              <a16:creationId xmlns:a16="http://schemas.microsoft.com/office/drawing/2014/main" id="{D8307F93-CE26-441F-82CE-3E1E7F78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65" name="Picture 20">
          <a:extLst>
            <a:ext uri="{FF2B5EF4-FFF2-40B4-BE49-F238E27FC236}">
              <a16:creationId xmlns:a16="http://schemas.microsoft.com/office/drawing/2014/main" id="{549B56B2-F7C7-4CEB-B45E-E5E669B7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66" name="Picture 20">
          <a:extLst>
            <a:ext uri="{FF2B5EF4-FFF2-40B4-BE49-F238E27FC236}">
              <a16:creationId xmlns:a16="http://schemas.microsoft.com/office/drawing/2014/main" id="{412B098A-B290-4A7E-BFB4-05896326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67" name="Picture 20">
          <a:extLst>
            <a:ext uri="{FF2B5EF4-FFF2-40B4-BE49-F238E27FC236}">
              <a16:creationId xmlns:a16="http://schemas.microsoft.com/office/drawing/2014/main" id="{5313E32A-7676-4BE3-8B91-A13A9BB4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668" name="Picture 20">
          <a:extLst>
            <a:ext uri="{FF2B5EF4-FFF2-40B4-BE49-F238E27FC236}">
              <a16:creationId xmlns:a16="http://schemas.microsoft.com/office/drawing/2014/main" id="{4E5FE0BC-3543-47EE-9521-EB0BE162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69" name="Picture 20">
          <a:extLst>
            <a:ext uri="{FF2B5EF4-FFF2-40B4-BE49-F238E27FC236}">
              <a16:creationId xmlns:a16="http://schemas.microsoft.com/office/drawing/2014/main" id="{030ABE69-A32E-4663-818E-DF219963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0" name="Picture 20">
          <a:extLst>
            <a:ext uri="{FF2B5EF4-FFF2-40B4-BE49-F238E27FC236}">
              <a16:creationId xmlns:a16="http://schemas.microsoft.com/office/drawing/2014/main" id="{BC569818-0670-48B5-AE91-19DA617F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1" name="Picture 20">
          <a:extLst>
            <a:ext uri="{FF2B5EF4-FFF2-40B4-BE49-F238E27FC236}">
              <a16:creationId xmlns:a16="http://schemas.microsoft.com/office/drawing/2014/main" id="{7D1306CF-B302-41B2-BE73-3F0F7E91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2" name="Picture 20">
          <a:extLst>
            <a:ext uri="{FF2B5EF4-FFF2-40B4-BE49-F238E27FC236}">
              <a16:creationId xmlns:a16="http://schemas.microsoft.com/office/drawing/2014/main" id="{B567B8B6-3CC5-4D27-BA2B-28BC61B4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3" name="Picture 20">
          <a:extLst>
            <a:ext uri="{FF2B5EF4-FFF2-40B4-BE49-F238E27FC236}">
              <a16:creationId xmlns:a16="http://schemas.microsoft.com/office/drawing/2014/main" id="{834ECD69-2985-48A0-A2CD-E3C02396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674" name="Picture 20">
          <a:extLst>
            <a:ext uri="{FF2B5EF4-FFF2-40B4-BE49-F238E27FC236}">
              <a16:creationId xmlns:a16="http://schemas.microsoft.com/office/drawing/2014/main" id="{8E29D8CD-BAFD-4BE2-AF50-13A2CB54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5" name="Picture 20">
          <a:extLst>
            <a:ext uri="{FF2B5EF4-FFF2-40B4-BE49-F238E27FC236}">
              <a16:creationId xmlns:a16="http://schemas.microsoft.com/office/drawing/2014/main" id="{026F4CD9-88A0-4FEA-AEC7-AC6A66F1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6" name="Picture 20">
          <a:extLst>
            <a:ext uri="{FF2B5EF4-FFF2-40B4-BE49-F238E27FC236}">
              <a16:creationId xmlns:a16="http://schemas.microsoft.com/office/drawing/2014/main" id="{CE6672ED-7AC5-4EF0-BCC0-7AD5AD65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7" name="Picture 20">
          <a:extLst>
            <a:ext uri="{FF2B5EF4-FFF2-40B4-BE49-F238E27FC236}">
              <a16:creationId xmlns:a16="http://schemas.microsoft.com/office/drawing/2014/main" id="{49F43FCC-BD2F-405C-9F16-F075AC39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78" name="Picture 20">
          <a:extLst>
            <a:ext uri="{FF2B5EF4-FFF2-40B4-BE49-F238E27FC236}">
              <a16:creationId xmlns:a16="http://schemas.microsoft.com/office/drawing/2014/main" id="{F192B8B2-3746-416B-88E9-FBDDC6DA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0" cy="82873"/>
    <xdr:pic>
      <xdr:nvPicPr>
        <xdr:cNvPr id="4679" name="Picture 20">
          <a:extLst>
            <a:ext uri="{FF2B5EF4-FFF2-40B4-BE49-F238E27FC236}">
              <a16:creationId xmlns:a16="http://schemas.microsoft.com/office/drawing/2014/main" id="{161276FA-4D02-4F1F-A93B-27C83C1F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80" name="Picture 20">
          <a:extLst>
            <a:ext uri="{FF2B5EF4-FFF2-40B4-BE49-F238E27FC236}">
              <a16:creationId xmlns:a16="http://schemas.microsoft.com/office/drawing/2014/main" id="{C97ECF68-0788-47E3-B700-CFE987F7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81" name="Picture 20">
          <a:extLst>
            <a:ext uri="{FF2B5EF4-FFF2-40B4-BE49-F238E27FC236}">
              <a16:creationId xmlns:a16="http://schemas.microsoft.com/office/drawing/2014/main" id="{9146FEDB-6872-4CDC-AE8B-2C742F8B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82" name="Picture 20">
          <a:extLst>
            <a:ext uri="{FF2B5EF4-FFF2-40B4-BE49-F238E27FC236}">
              <a16:creationId xmlns:a16="http://schemas.microsoft.com/office/drawing/2014/main" id="{6653B563-DAE2-475B-A176-F6378A26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83" name="Picture 20">
          <a:extLst>
            <a:ext uri="{FF2B5EF4-FFF2-40B4-BE49-F238E27FC236}">
              <a16:creationId xmlns:a16="http://schemas.microsoft.com/office/drawing/2014/main" id="{BACBC78D-2333-4C02-A7AA-4D086510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84" name="Picture 20">
          <a:extLst>
            <a:ext uri="{FF2B5EF4-FFF2-40B4-BE49-F238E27FC236}">
              <a16:creationId xmlns:a16="http://schemas.microsoft.com/office/drawing/2014/main" id="{55F42E97-3F88-47A9-898C-15CFD78C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685" name="Picture 20">
          <a:extLst>
            <a:ext uri="{FF2B5EF4-FFF2-40B4-BE49-F238E27FC236}">
              <a16:creationId xmlns:a16="http://schemas.microsoft.com/office/drawing/2014/main" id="{71433CD3-62A5-4FE9-9D9A-77EAC4CD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86" name="Picture 20">
          <a:extLst>
            <a:ext uri="{FF2B5EF4-FFF2-40B4-BE49-F238E27FC236}">
              <a16:creationId xmlns:a16="http://schemas.microsoft.com/office/drawing/2014/main" id="{3C53FB28-F668-4BEC-BEE6-2C2453F2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87" name="Picture 20">
          <a:extLst>
            <a:ext uri="{FF2B5EF4-FFF2-40B4-BE49-F238E27FC236}">
              <a16:creationId xmlns:a16="http://schemas.microsoft.com/office/drawing/2014/main" id="{C5D03D7E-EE07-4104-9AF1-73434832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88" name="Picture 20">
          <a:extLst>
            <a:ext uri="{FF2B5EF4-FFF2-40B4-BE49-F238E27FC236}">
              <a16:creationId xmlns:a16="http://schemas.microsoft.com/office/drawing/2014/main" id="{06F31472-9D40-4B35-8F4E-1A7AC398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89" name="Picture 20">
          <a:extLst>
            <a:ext uri="{FF2B5EF4-FFF2-40B4-BE49-F238E27FC236}">
              <a16:creationId xmlns:a16="http://schemas.microsoft.com/office/drawing/2014/main" id="{285B72CC-774F-4487-886E-A8E2EF5D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0" name="Picture 20">
          <a:extLst>
            <a:ext uri="{FF2B5EF4-FFF2-40B4-BE49-F238E27FC236}">
              <a16:creationId xmlns:a16="http://schemas.microsoft.com/office/drawing/2014/main" id="{C6A2FEDE-E423-4AC9-828B-8C4B2605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1" name="Picture 20">
          <a:extLst>
            <a:ext uri="{FF2B5EF4-FFF2-40B4-BE49-F238E27FC236}">
              <a16:creationId xmlns:a16="http://schemas.microsoft.com/office/drawing/2014/main" id="{691EDCB1-DE87-4E3A-96FD-423A6D27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2" name="Picture 20">
          <a:extLst>
            <a:ext uri="{FF2B5EF4-FFF2-40B4-BE49-F238E27FC236}">
              <a16:creationId xmlns:a16="http://schemas.microsoft.com/office/drawing/2014/main" id="{7D87414E-D67D-4AA0-B114-C64285C0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3" name="Picture 20">
          <a:extLst>
            <a:ext uri="{FF2B5EF4-FFF2-40B4-BE49-F238E27FC236}">
              <a16:creationId xmlns:a16="http://schemas.microsoft.com/office/drawing/2014/main" id="{11D512EA-263D-4119-A731-90D64974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4" name="Picture 20">
          <a:extLst>
            <a:ext uri="{FF2B5EF4-FFF2-40B4-BE49-F238E27FC236}">
              <a16:creationId xmlns:a16="http://schemas.microsoft.com/office/drawing/2014/main" id="{A416DF69-5357-4DC0-8E21-B3DBA954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5" name="Picture 20">
          <a:extLst>
            <a:ext uri="{FF2B5EF4-FFF2-40B4-BE49-F238E27FC236}">
              <a16:creationId xmlns:a16="http://schemas.microsoft.com/office/drawing/2014/main" id="{E8BBA7B2-4B15-4211-A926-7BA55869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6" name="Picture 20">
          <a:extLst>
            <a:ext uri="{FF2B5EF4-FFF2-40B4-BE49-F238E27FC236}">
              <a16:creationId xmlns:a16="http://schemas.microsoft.com/office/drawing/2014/main" id="{37675A66-B775-4143-AAF0-2D056595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7" name="Picture 20">
          <a:extLst>
            <a:ext uri="{FF2B5EF4-FFF2-40B4-BE49-F238E27FC236}">
              <a16:creationId xmlns:a16="http://schemas.microsoft.com/office/drawing/2014/main" id="{24610954-834F-4BEC-9F3B-E6F16577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8" name="Picture 20">
          <a:extLst>
            <a:ext uri="{FF2B5EF4-FFF2-40B4-BE49-F238E27FC236}">
              <a16:creationId xmlns:a16="http://schemas.microsoft.com/office/drawing/2014/main" id="{6FB85FBA-6E2F-40BF-9E25-49BC468B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699" name="Picture 20">
          <a:extLst>
            <a:ext uri="{FF2B5EF4-FFF2-40B4-BE49-F238E27FC236}">
              <a16:creationId xmlns:a16="http://schemas.microsoft.com/office/drawing/2014/main" id="{7C7F6B09-F7DF-44B8-8E97-5ECC0E60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0" name="Picture 20">
          <a:extLst>
            <a:ext uri="{FF2B5EF4-FFF2-40B4-BE49-F238E27FC236}">
              <a16:creationId xmlns:a16="http://schemas.microsoft.com/office/drawing/2014/main" id="{06E5B375-B104-4C95-8113-68A7ADFA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1" name="Picture 20">
          <a:extLst>
            <a:ext uri="{FF2B5EF4-FFF2-40B4-BE49-F238E27FC236}">
              <a16:creationId xmlns:a16="http://schemas.microsoft.com/office/drawing/2014/main" id="{CE48EACF-9A4C-412B-B863-875034E4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2" name="Picture 20">
          <a:extLst>
            <a:ext uri="{FF2B5EF4-FFF2-40B4-BE49-F238E27FC236}">
              <a16:creationId xmlns:a16="http://schemas.microsoft.com/office/drawing/2014/main" id="{E6E59BD7-4A07-4F8B-A42A-47FC5127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3" name="Picture 20">
          <a:extLst>
            <a:ext uri="{FF2B5EF4-FFF2-40B4-BE49-F238E27FC236}">
              <a16:creationId xmlns:a16="http://schemas.microsoft.com/office/drawing/2014/main" id="{82FC963F-FBAE-47AF-9D93-77F67BC8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4" name="Picture 20">
          <a:extLst>
            <a:ext uri="{FF2B5EF4-FFF2-40B4-BE49-F238E27FC236}">
              <a16:creationId xmlns:a16="http://schemas.microsoft.com/office/drawing/2014/main" id="{D670469C-B647-4473-999E-6F7B69A6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5" name="Picture 20">
          <a:extLst>
            <a:ext uri="{FF2B5EF4-FFF2-40B4-BE49-F238E27FC236}">
              <a16:creationId xmlns:a16="http://schemas.microsoft.com/office/drawing/2014/main" id="{4D849ED3-7670-41E2-8B3E-8540494C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6" name="Picture 20">
          <a:extLst>
            <a:ext uri="{FF2B5EF4-FFF2-40B4-BE49-F238E27FC236}">
              <a16:creationId xmlns:a16="http://schemas.microsoft.com/office/drawing/2014/main" id="{8A915873-784D-4E07-845B-6EA8B2B6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7" name="Picture 20">
          <a:extLst>
            <a:ext uri="{FF2B5EF4-FFF2-40B4-BE49-F238E27FC236}">
              <a16:creationId xmlns:a16="http://schemas.microsoft.com/office/drawing/2014/main" id="{BF0EDCB6-21E1-4774-8534-6712B7A8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8" name="Picture 20">
          <a:extLst>
            <a:ext uri="{FF2B5EF4-FFF2-40B4-BE49-F238E27FC236}">
              <a16:creationId xmlns:a16="http://schemas.microsoft.com/office/drawing/2014/main" id="{1F3ECBAE-43CE-4D02-AD1C-D9619A00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709" name="Picture 20">
          <a:extLst>
            <a:ext uri="{FF2B5EF4-FFF2-40B4-BE49-F238E27FC236}">
              <a16:creationId xmlns:a16="http://schemas.microsoft.com/office/drawing/2014/main" id="{51B05C33-A80B-4744-B06B-85BAD4BE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710" name="Picture 20">
          <a:extLst>
            <a:ext uri="{FF2B5EF4-FFF2-40B4-BE49-F238E27FC236}">
              <a16:creationId xmlns:a16="http://schemas.microsoft.com/office/drawing/2014/main" id="{BEFFB37B-26A7-4396-AE87-D0B81406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711" name="Picture 20">
          <a:extLst>
            <a:ext uri="{FF2B5EF4-FFF2-40B4-BE49-F238E27FC236}">
              <a16:creationId xmlns:a16="http://schemas.microsoft.com/office/drawing/2014/main" id="{018AEB6C-7EFB-48FD-B5E2-90DD198D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276</xdr:row>
      <xdr:rowOff>0</xdr:rowOff>
    </xdr:from>
    <xdr:ext cx="0" cy="82873"/>
    <xdr:pic>
      <xdr:nvPicPr>
        <xdr:cNvPr id="4712" name="Picture 20">
          <a:extLst>
            <a:ext uri="{FF2B5EF4-FFF2-40B4-BE49-F238E27FC236}">
              <a16:creationId xmlns:a16="http://schemas.microsoft.com/office/drawing/2014/main" id="{12288788-F004-4AD7-AA7B-B8441CCC6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713" name="Picture 20">
          <a:extLst>
            <a:ext uri="{FF2B5EF4-FFF2-40B4-BE49-F238E27FC236}">
              <a16:creationId xmlns:a16="http://schemas.microsoft.com/office/drawing/2014/main" id="{A1A7B7BD-F912-4473-A223-031C3151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14" name="Picture 20">
          <a:extLst>
            <a:ext uri="{FF2B5EF4-FFF2-40B4-BE49-F238E27FC236}">
              <a16:creationId xmlns:a16="http://schemas.microsoft.com/office/drawing/2014/main" id="{12BA4BF6-3654-4A01-BCFB-D27AB319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15" name="Picture 20">
          <a:extLst>
            <a:ext uri="{FF2B5EF4-FFF2-40B4-BE49-F238E27FC236}">
              <a16:creationId xmlns:a16="http://schemas.microsoft.com/office/drawing/2014/main" id="{DFEE7AE9-FE68-4EED-913A-AEBCE017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16" name="Picture 20">
          <a:extLst>
            <a:ext uri="{FF2B5EF4-FFF2-40B4-BE49-F238E27FC236}">
              <a16:creationId xmlns:a16="http://schemas.microsoft.com/office/drawing/2014/main" id="{BEEA54FD-8D17-4314-91AF-CFC04A7E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17" name="Picture 20">
          <a:extLst>
            <a:ext uri="{FF2B5EF4-FFF2-40B4-BE49-F238E27FC236}">
              <a16:creationId xmlns:a16="http://schemas.microsoft.com/office/drawing/2014/main" id="{DE1DBC10-B6D2-4462-A18D-24D0B46C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18" name="Picture 20">
          <a:extLst>
            <a:ext uri="{FF2B5EF4-FFF2-40B4-BE49-F238E27FC236}">
              <a16:creationId xmlns:a16="http://schemas.microsoft.com/office/drawing/2014/main" id="{39771734-2AC8-43BD-934B-A91B0009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19" name="Picture 20">
          <a:extLst>
            <a:ext uri="{FF2B5EF4-FFF2-40B4-BE49-F238E27FC236}">
              <a16:creationId xmlns:a16="http://schemas.microsoft.com/office/drawing/2014/main" id="{543EB71B-B1FD-4C7B-8659-0551E979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0" name="Picture 20">
          <a:extLst>
            <a:ext uri="{FF2B5EF4-FFF2-40B4-BE49-F238E27FC236}">
              <a16:creationId xmlns:a16="http://schemas.microsoft.com/office/drawing/2014/main" id="{F6C1668B-3C4B-4441-99F0-F99F2F6B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1" name="Picture 20">
          <a:extLst>
            <a:ext uri="{FF2B5EF4-FFF2-40B4-BE49-F238E27FC236}">
              <a16:creationId xmlns:a16="http://schemas.microsoft.com/office/drawing/2014/main" id="{861CF810-E81F-4499-84F5-F73544F0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2" name="Picture 20">
          <a:extLst>
            <a:ext uri="{FF2B5EF4-FFF2-40B4-BE49-F238E27FC236}">
              <a16:creationId xmlns:a16="http://schemas.microsoft.com/office/drawing/2014/main" id="{6BC893DC-E4BB-42CA-ACB8-0CB867CE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3" name="Picture 20">
          <a:extLst>
            <a:ext uri="{FF2B5EF4-FFF2-40B4-BE49-F238E27FC236}">
              <a16:creationId xmlns:a16="http://schemas.microsoft.com/office/drawing/2014/main" id="{21689859-B71F-474A-9025-EA02547F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4" name="Picture 20">
          <a:extLst>
            <a:ext uri="{FF2B5EF4-FFF2-40B4-BE49-F238E27FC236}">
              <a16:creationId xmlns:a16="http://schemas.microsoft.com/office/drawing/2014/main" id="{1ECB463B-85F7-4A5B-BFC0-E37A08F4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5" name="Picture 20">
          <a:extLst>
            <a:ext uri="{FF2B5EF4-FFF2-40B4-BE49-F238E27FC236}">
              <a16:creationId xmlns:a16="http://schemas.microsoft.com/office/drawing/2014/main" id="{39683960-CCB7-4204-A968-13D2114B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6" name="Picture 20">
          <a:extLst>
            <a:ext uri="{FF2B5EF4-FFF2-40B4-BE49-F238E27FC236}">
              <a16:creationId xmlns:a16="http://schemas.microsoft.com/office/drawing/2014/main" id="{BD1F24FD-AB74-4279-BAEF-75FAFBCB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7" name="Picture 20">
          <a:extLst>
            <a:ext uri="{FF2B5EF4-FFF2-40B4-BE49-F238E27FC236}">
              <a16:creationId xmlns:a16="http://schemas.microsoft.com/office/drawing/2014/main" id="{18D8F8C2-693B-4FAC-A027-AA052309A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8" name="Picture 20">
          <a:extLst>
            <a:ext uri="{FF2B5EF4-FFF2-40B4-BE49-F238E27FC236}">
              <a16:creationId xmlns:a16="http://schemas.microsoft.com/office/drawing/2014/main" id="{9E81CC27-2EA3-4B7C-A6E6-D762942E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29" name="Picture 20">
          <a:extLst>
            <a:ext uri="{FF2B5EF4-FFF2-40B4-BE49-F238E27FC236}">
              <a16:creationId xmlns:a16="http://schemas.microsoft.com/office/drawing/2014/main" id="{E6311C40-FA89-4CA2-A894-756A3A90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30" name="Picture 20">
          <a:extLst>
            <a:ext uri="{FF2B5EF4-FFF2-40B4-BE49-F238E27FC236}">
              <a16:creationId xmlns:a16="http://schemas.microsoft.com/office/drawing/2014/main" id="{24F8A56A-0CD9-40CC-8957-A6C8DEB87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31" name="Picture 20">
          <a:extLst>
            <a:ext uri="{FF2B5EF4-FFF2-40B4-BE49-F238E27FC236}">
              <a16:creationId xmlns:a16="http://schemas.microsoft.com/office/drawing/2014/main" id="{C794E17A-164C-49BF-B0C2-7D50C1340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32" name="Picture 20">
          <a:extLst>
            <a:ext uri="{FF2B5EF4-FFF2-40B4-BE49-F238E27FC236}">
              <a16:creationId xmlns:a16="http://schemas.microsoft.com/office/drawing/2014/main" id="{DAB435B7-DC3F-40C2-B658-63C9A1E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33" name="Picture 20">
          <a:extLst>
            <a:ext uri="{FF2B5EF4-FFF2-40B4-BE49-F238E27FC236}">
              <a16:creationId xmlns:a16="http://schemas.microsoft.com/office/drawing/2014/main" id="{019DED9B-809B-494B-AFFC-EBB35097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34" name="Picture 20">
          <a:extLst>
            <a:ext uri="{FF2B5EF4-FFF2-40B4-BE49-F238E27FC236}">
              <a16:creationId xmlns:a16="http://schemas.microsoft.com/office/drawing/2014/main" id="{C0CE4B7C-A0F2-45CC-8055-246E1746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35" name="Picture 20">
          <a:extLst>
            <a:ext uri="{FF2B5EF4-FFF2-40B4-BE49-F238E27FC236}">
              <a16:creationId xmlns:a16="http://schemas.microsoft.com/office/drawing/2014/main" id="{27C3C1E0-17BC-41B7-99CF-78E13A73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36" name="Picture 20">
          <a:extLst>
            <a:ext uri="{FF2B5EF4-FFF2-40B4-BE49-F238E27FC236}">
              <a16:creationId xmlns:a16="http://schemas.microsoft.com/office/drawing/2014/main" id="{A458149C-BF36-4117-AAED-073F3198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37" name="Picture 20">
          <a:extLst>
            <a:ext uri="{FF2B5EF4-FFF2-40B4-BE49-F238E27FC236}">
              <a16:creationId xmlns:a16="http://schemas.microsoft.com/office/drawing/2014/main" id="{09F88D43-3BC4-427D-A9DC-2FCAF113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38" name="Picture 20">
          <a:extLst>
            <a:ext uri="{FF2B5EF4-FFF2-40B4-BE49-F238E27FC236}">
              <a16:creationId xmlns:a16="http://schemas.microsoft.com/office/drawing/2014/main" id="{F5429EBE-224B-4429-9304-874AD998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39" name="Picture 20">
          <a:extLst>
            <a:ext uri="{FF2B5EF4-FFF2-40B4-BE49-F238E27FC236}">
              <a16:creationId xmlns:a16="http://schemas.microsoft.com/office/drawing/2014/main" id="{F0F02641-1067-4D8D-B395-357972EC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0" name="Picture 20">
          <a:extLst>
            <a:ext uri="{FF2B5EF4-FFF2-40B4-BE49-F238E27FC236}">
              <a16:creationId xmlns:a16="http://schemas.microsoft.com/office/drawing/2014/main" id="{96759A64-049B-4F8E-ADFA-C093AF3D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1" name="Picture 20">
          <a:extLst>
            <a:ext uri="{FF2B5EF4-FFF2-40B4-BE49-F238E27FC236}">
              <a16:creationId xmlns:a16="http://schemas.microsoft.com/office/drawing/2014/main" id="{C4C8D8AD-C402-4885-82D8-F13A5751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2" name="Picture 20">
          <a:extLst>
            <a:ext uri="{FF2B5EF4-FFF2-40B4-BE49-F238E27FC236}">
              <a16:creationId xmlns:a16="http://schemas.microsoft.com/office/drawing/2014/main" id="{C1B8BF2A-ECEB-49B5-8204-CAC29E21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3" name="Picture 20">
          <a:extLst>
            <a:ext uri="{FF2B5EF4-FFF2-40B4-BE49-F238E27FC236}">
              <a16:creationId xmlns:a16="http://schemas.microsoft.com/office/drawing/2014/main" id="{85E8A1C5-289E-44B1-8031-38505E26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4" name="Picture 20">
          <a:extLst>
            <a:ext uri="{FF2B5EF4-FFF2-40B4-BE49-F238E27FC236}">
              <a16:creationId xmlns:a16="http://schemas.microsoft.com/office/drawing/2014/main" id="{0EF53FDA-5FB6-4607-A635-E601451B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5" name="Picture 20">
          <a:extLst>
            <a:ext uri="{FF2B5EF4-FFF2-40B4-BE49-F238E27FC236}">
              <a16:creationId xmlns:a16="http://schemas.microsoft.com/office/drawing/2014/main" id="{1B076E3C-6E13-41B9-8FBE-022DA964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6" name="Picture 20">
          <a:extLst>
            <a:ext uri="{FF2B5EF4-FFF2-40B4-BE49-F238E27FC236}">
              <a16:creationId xmlns:a16="http://schemas.microsoft.com/office/drawing/2014/main" id="{A6DC8392-33EE-4EB6-B448-B59D65F1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7" name="Picture 20">
          <a:extLst>
            <a:ext uri="{FF2B5EF4-FFF2-40B4-BE49-F238E27FC236}">
              <a16:creationId xmlns:a16="http://schemas.microsoft.com/office/drawing/2014/main" id="{6CED3D1E-480F-4B93-886A-7494DFB0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8" name="Picture 20">
          <a:extLst>
            <a:ext uri="{FF2B5EF4-FFF2-40B4-BE49-F238E27FC236}">
              <a16:creationId xmlns:a16="http://schemas.microsoft.com/office/drawing/2014/main" id="{501AE601-3E25-4DDD-9B10-E42D281D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49" name="Picture 20">
          <a:extLst>
            <a:ext uri="{FF2B5EF4-FFF2-40B4-BE49-F238E27FC236}">
              <a16:creationId xmlns:a16="http://schemas.microsoft.com/office/drawing/2014/main" id="{1080F258-70B5-448A-9A6A-A0B9595E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50" name="Picture 20">
          <a:extLst>
            <a:ext uri="{FF2B5EF4-FFF2-40B4-BE49-F238E27FC236}">
              <a16:creationId xmlns:a16="http://schemas.microsoft.com/office/drawing/2014/main" id="{26EAAFB5-FD2A-49D6-84C5-010A1DAD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51" name="Picture 20">
          <a:extLst>
            <a:ext uri="{FF2B5EF4-FFF2-40B4-BE49-F238E27FC236}">
              <a16:creationId xmlns:a16="http://schemas.microsoft.com/office/drawing/2014/main" id="{3C350046-B3EE-428E-9863-42452AB9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52" name="Picture 20">
          <a:extLst>
            <a:ext uri="{FF2B5EF4-FFF2-40B4-BE49-F238E27FC236}">
              <a16:creationId xmlns:a16="http://schemas.microsoft.com/office/drawing/2014/main" id="{5509B9E3-AA74-4AFC-AA3D-53536ECF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53" name="Picture 20">
          <a:extLst>
            <a:ext uri="{FF2B5EF4-FFF2-40B4-BE49-F238E27FC236}">
              <a16:creationId xmlns:a16="http://schemas.microsoft.com/office/drawing/2014/main" id="{70F425BA-3775-43F6-8F09-6DDE6989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54" name="Picture 20">
          <a:extLst>
            <a:ext uri="{FF2B5EF4-FFF2-40B4-BE49-F238E27FC236}">
              <a16:creationId xmlns:a16="http://schemas.microsoft.com/office/drawing/2014/main" id="{E2EBFBC5-4464-491B-B2CD-02B737B7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55" name="Picture 20">
          <a:extLst>
            <a:ext uri="{FF2B5EF4-FFF2-40B4-BE49-F238E27FC236}">
              <a16:creationId xmlns:a16="http://schemas.microsoft.com/office/drawing/2014/main" id="{07DDD5BC-E26F-4573-8595-25DB71F6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56" name="Picture 20">
          <a:extLst>
            <a:ext uri="{FF2B5EF4-FFF2-40B4-BE49-F238E27FC236}">
              <a16:creationId xmlns:a16="http://schemas.microsoft.com/office/drawing/2014/main" id="{38FA21BE-8215-40D7-BB33-2B3993C5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57" name="Picture 20">
          <a:extLst>
            <a:ext uri="{FF2B5EF4-FFF2-40B4-BE49-F238E27FC236}">
              <a16:creationId xmlns:a16="http://schemas.microsoft.com/office/drawing/2014/main" id="{78472BC1-CEDF-4B03-AEE7-669302C4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58" name="Picture 20">
          <a:extLst>
            <a:ext uri="{FF2B5EF4-FFF2-40B4-BE49-F238E27FC236}">
              <a16:creationId xmlns:a16="http://schemas.microsoft.com/office/drawing/2014/main" id="{D5B8D29C-5D89-4684-916D-7486E81A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59" name="Picture 20">
          <a:extLst>
            <a:ext uri="{FF2B5EF4-FFF2-40B4-BE49-F238E27FC236}">
              <a16:creationId xmlns:a16="http://schemas.microsoft.com/office/drawing/2014/main" id="{57A85D9F-B7B9-4A03-B5F1-08C89A39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0" name="Picture 20">
          <a:extLst>
            <a:ext uri="{FF2B5EF4-FFF2-40B4-BE49-F238E27FC236}">
              <a16:creationId xmlns:a16="http://schemas.microsoft.com/office/drawing/2014/main" id="{31A8BE1F-5987-47E6-BA79-69C0796E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1" name="Picture 20">
          <a:extLst>
            <a:ext uri="{FF2B5EF4-FFF2-40B4-BE49-F238E27FC236}">
              <a16:creationId xmlns:a16="http://schemas.microsoft.com/office/drawing/2014/main" id="{1AA80DAA-A6AA-4046-A4B7-21D9341C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2" name="Picture 20">
          <a:extLst>
            <a:ext uri="{FF2B5EF4-FFF2-40B4-BE49-F238E27FC236}">
              <a16:creationId xmlns:a16="http://schemas.microsoft.com/office/drawing/2014/main" id="{284DE0D4-48DF-46B2-B6E0-5D85EB77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3" name="Picture 20">
          <a:extLst>
            <a:ext uri="{FF2B5EF4-FFF2-40B4-BE49-F238E27FC236}">
              <a16:creationId xmlns:a16="http://schemas.microsoft.com/office/drawing/2014/main" id="{65094101-8C68-402F-8D0B-F09B09D3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4" name="Picture 20">
          <a:extLst>
            <a:ext uri="{FF2B5EF4-FFF2-40B4-BE49-F238E27FC236}">
              <a16:creationId xmlns:a16="http://schemas.microsoft.com/office/drawing/2014/main" id="{85D86FC4-EC63-4B3C-9C80-4894D68D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5" name="Picture 20">
          <a:extLst>
            <a:ext uri="{FF2B5EF4-FFF2-40B4-BE49-F238E27FC236}">
              <a16:creationId xmlns:a16="http://schemas.microsoft.com/office/drawing/2014/main" id="{1FA75F20-0EF7-4F49-8E04-50B211C4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6" name="Picture 20">
          <a:extLst>
            <a:ext uri="{FF2B5EF4-FFF2-40B4-BE49-F238E27FC236}">
              <a16:creationId xmlns:a16="http://schemas.microsoft.com/office/drawing/2014/main" id="{C69D190A-F762-47FD-982C-7C51FD34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7" name="Picture 20">
          <a:extLst>
            <a:ext uri="{FF2B5EF4-FFF2-40B4-BE49-F238E27FC236}">
              <a16:creationId xmlns:a16="http://schemas.microsoft.com/office/drawing/2014/main" id="{20AE4B7D-3612-46B3-A6E3-D405156C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8" name="Picture 20">
          <a:extLst>
            <a:ext uri="{FF2B5EF4-FFF2-40B4-BE49-F238E27FC236}">
              <a16:creationId xmlns:a16="http://schemas.microsoft.com/office/drawing/2014/main" id="{ECA03E39-A610-43DE-AC60-30A87950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69" name="Picture 20">
          <a:extLst>
            <a:ext uri="{FF2B5EF4-FFF2-40B4-BE49-F238E27FC236}">
              <a16:creationId xmlns:a16="http://schemas.microsoft.com/office/drawing/2014/main" id="{643E9207-BDD0-4F29-B93F-DC67049E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0" name="Picture 20">
          <a:extLst>
            <a:ext uri="{FF2B5EF4-FFF2-40B4-BE49-F238E27FC236}">
              <a16:creationId xmlns:a16="http://schemas.microsoft.com/office/drawing/2014/main" id="{310BA706-4650-42F2-AF49-714DC8DC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1" name="Picture 20">
          <a:extLst>
            <a:ext uri="{FF2B5EF4-FFF2-40B4-BE49-F238E27FC236}">
              <a16:creationId xmlns:a16="http://schemas.microsoft.com/office/drawing/2014/main" id="{EEC786D3-0BC1-4F87-A568-81DEE945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2" name="Picture 20">
          <a:extLst>
            <a:ext uri="{FF2B5EF4-FFF2-40B4-BE49-F238E27FC236}">
              <a16:creationId xmlns:a16="http://schemas.microsoft.com/office/drawing/2014/main" id="{30D8B669-98F3-4A6B-B236-1F4C949D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3" name="Picture 20">
          <a:extLst>
            <a:ext uri="{FF2B5EF4-FFF2-40B4-BE49-F238E27FC236}">
              <a16:creationId xmlns:a16="http://schemas.microsoft.com/office/drawing/2014/main" id="{5CC94480-58BD-4AA9-A979-D102D93E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4" name="Picture 20">
          <a:extLst>
            <a:ext uri="{FF2B5EF4-FFF2-40B4-BE49-F238E27FC236}">
              <a16:creationId xmlns:a16="http://schemas.microsoft.com/office/drawing/2014/main" id="{707C5D95-4B0A-4800-941B-CF0646A3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5" name="Picture 20">
          <a:extLst>
            <a:ext uri="{FF2B5EF4-FFF2-40B4-BE49-F238E27FC236}">
              <a16:creationId xmlns:a16="http://schemas.microsoft.com/office/drawing/2014/main" id="{95A6D3FA-FA69-41FB-BF68-32AA83AE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6" name="Picture 20">
          <a:extLst>
            <a:ext uri="{FF2B5EF4-FFF2-40B4-BE49-F238E27FC236}">
              <a16:creationId xmlns:a16="http://schemas.microsoft.com/office/drawing/2014/main" id="{5E87BA19-CB6C-4A1E-8983-0EAE32D4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7" name="Picture 20">
          <a:extLst>
            <a:ext uri="{FF2B5EF4-FFF2-40B4-BE49-F238E27FC236}">
              <a16:creationId xmlns:a16="http://schemas.microsoft.com/office/drawing/2014/main" id="{060650A3-5192-40F7-9C22-B7898196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778" name="Picture 20">
          <a:extLst>
            <a:ext uri="{FF2B5EF4-FFF2-40B4-BE49-F238E27FC236}">
              <a16:creationId xmlns:a16="http://schemas.microsoft.com/office/drawing/2014/main" id="{D9EC6BB0-11AF-4487-BB7D-538C3AB4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79" name="Picture 20">
          <a:extLst>
            <a:ext uri="{FF2B5EF4-FFF2-40B4-BE49-F238E27FC236}">
              <a16:creationId xmlns:a16="http://schemas.microsoft.com/office/drawing/2014/main" id="{653E98D5-1D00-41D8-99AE-733E2ADD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0" name="Picture 20">
          <a:extLst>
            <a:ext uri="{FF2B5EF4-FFF2-40B4-BE49-F238E27FC236}">
              <a16:creationId xmlns:a16="http://schemas.microsoft.com/office/drawing/2014/main" id="{FC4EE1D9-2287-40E4-A2F1-9CC9F86C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1" name="Picture 20">
          <a:extLst>
            <a:ext uri="{FF2B5EF4-FFF2-40B4-BE49-F238E27FC236}">
              <a16:creationId xmlns:a16="http://schemas.microsoft.com/office/drawing/2014/main" id="{C5743AA7-CDDB-408C-A88C-36667BC7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2" name="Picture 20">
          <a:extLst>
            <a:ext uri="{FF2B5EF4-FFF2-40B4-BE49-F238E27FC236}">
              <a16:creationId xmlns:a16="http://schemas.microsoft.com/office/drawing/2014/main" id="{78F917A5-C435-4E97-8B4F-015AC2FA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3" name="Picture 20">
          <a:extLst>
            <a:ext uri="{FF2B5EF4-FFF2-40B4-BE49-F238E27FC236}">
              <a16:creationId xmlns:a16="http://schemas.microsoft.com/office/drawing/2014/main" id="{6AB04FAA-7181-43F8-8408-CA26B41C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4" name="Picture 20">
          <a:extLst>
            <a:ext uri="{FF2B5EF4-FFF2-40B4-BE49-F238E27FC236}">
              <a16:creationId xmlns:a16="http://schemas.microsoft.com/office/drawing/2014/main" id="{0B4698C8-0D84-4B47-9CBD-DCB564BD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5" name="Picture 20">
          <a:extLst>
            <a:ext uri="{FF2B5EF4-FFF2-40B4-BE49-F238E27FC236}">
              <a16:creationId xmlns:a16="http://schemas.microsoft.com/office/drawing/2014/main" id="{B0F80221-9F45-457F-AB91-41AA9DFF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6" name="Picture 20">
          <a:extLst>
            <a:ext uri="{FF2B5EF4-FFF2-40B4-BE49-F238E27FC236}">
              <a16:creationId xmlns:a16="http://schemas.microsoft.com/office/drawing/2014/main" id="{C56B7A0D-D5DF-4C92-BAF6-16329248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7" name="Picture 20">
          <a:extLst>
            <a:ext uri="{FF2B5EF4-FFF2-40B4-BE49-F238E27FC236}">
              <a16:creationId xmlns:a16="http://schemas.microsoft.com/office/drawing/2014/main" id="{76D75E7A-B9C4-4495-BECA-C81BE69C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8" name="Picture 20">
          <a:extLst>
            <a:ext uri="{FF2B5EF4-FFF2-40B4-BE49-F238E27FC236}">
              <a16:creationId xmlns:a16="http://schemas.microsoft.com/office/drawing/2014/main" id="{70EF81B0-2E09-4D93-A5AD-EABF9E48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89" name="Picture 20">
          <a:extLst>
            <a:ext uri="{FF2B5EF4-FFF2-40B4-BE49-F238E27FC236}">
              <a16:creationId xmlns:a16="http://schemas.microsoft.com/office/drawing/2014/main" id="{2E4C16DD-3F0B-404D-8D4A-E54AF1EE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0" name="Picture 20">
          <a:extLst>
            <a:ext uri="{FF2B5EF4-FFF2-40B4-BE49-F238E27FC236}">
              <a16:creationId xmlns:a16="http://schemas.microsoft.com/office/drawing/2014/main" id="{699ACDB5-0E4E-46C3-B85A-812A51EB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1" name="Picture 20">
          <a:extLst>
            <a:ext uri="{FF2B5EF4-FFF2-40B4-BE49-F238E27FC236}">
              <a16:creationId xmlns:a16="http://schemas.microsoft.com/office/drawing/2014/main" id="{CA11D752-C8C9-4BCC-A532-BCE7E94A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2" name="Picture 20">
          <a:extLst>
            <a:ext uri="{FF2B5EF4-FFF2-40B4-BE49-F238E27FC236}">
              <a16:creationId xmlns:a16="http://schemas.microsoft.com/office/drawing/2014/main" id="{EA6FBFB9-0494-474C-BCD6-22A50E03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3" name="Picture 20">
          <a:extLst>
            <a:ext uri="{FF2B5EF4-FFF2-40B4-BE49-F238E27FC236}">
              <a16:creationId xmlns:a16="http://schemas.microsoft.com/office/drawing/2014/main" id="{BD5B56AC-0B65-4E33-994A-8E10DB7B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4" name="Picture 20">
          <a:extLst>
            <a:ext uri="{FF2B5EF4-FFF2-40B4-BE49-F238E27FC236}">
              <a16:creationId xmlns:a16="http://schemas.microsoft.com/office/drawing/2014/main" id="{F6C4278E-9B95-4556-B26E-EDBA84F8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5" name="Picture 20">
          <a:extLst>
            <a:ext uri="{FF2B5EF4-FFF2-40B4-BE49-F238E27FC236}">
              <a16:creationId xmlns:a16="http://schemas.microsoft.com/office/drawing/2014/main" id="{F773D19B-18B4-42C1-BCD7-107479B0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6" name="Picture 20">
          <a:extLst>
            <a:ext uri="{FF2B5EF4-FFF2-40B4-BE49-F238E27FC236}">
              <a16:creationId xmlns:a16="http://schemas.microsoft.com/office/drawing/2014/main" id="{6125BCEA-0694-429E-A29B-8996260B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7" name="Picture 20">
          <a:extLst>
            <a:ext uri="{FF2B5EF4-FFF2-40B4-BE49-F238E27FC236}">
              <a16:creationId xmlns:a16="http://schemas.microsoft.com/office/drawing/2014/main" id="{63F1A3BE-A030-44ED-A8D7-62BB3BB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8" name="Picture 20">
          <a:extLst>
            <a:ext uri="{FF2B5EF4-FFF2-40B4-BE49-F238E27FC236}">
              <a16:creationId xmlns:a16="http://schemas.microsoft.com/office/drawing/2014/main" id="{50D5F860-1871-46FB-88B8-5276D954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799" name="Picture 20">
          <a:extLst>
            <a:ext uri="{FF2B5EF4-FFF2-40B4-BE49-F238E27FC236}">
              <a16:creationId xmlns:a16="http://schemas.microsoft.com/office/drawing/2014/main" id="{9985DD9F-022D-44C9-853A-6893A77E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00" name="Picture 20">
          <a:extLst>
            <a:ext uri="{FF2B5EF4-FFF2-40B4-BE49-F238E27FC236}">
              <a16:creationId xmlns:a16="http://schemas.microsoft.com/office/drawing/2014/main" id="{B757578A-084D-45C6-B4F2-6B9AA0DE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01" name="Picture 20">
          <a:extLst>
            <a:ext uri="{FF2B5EF4-FFF2-40B4-BE49-F238E27FC236}">
              <a16:creationId xmlns:a16="http://schemas.microsoft.com/office/drawing/2014/main" id="{E8D8420E-1652-4F43-87AB-61CE07E7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02" name="Picture 20">
          <a:extLst>
            <a:ext uri="{FF2B5EF4-FFF2-40B4-BE49-F238E27FC236}">
              <a16:creationId xmlns:a16="http://schemas.microsoft.com/office/drawing/2014/main" id="{53458C00-837D-4701-BD3F-8D40F446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03" name="Picture 20">
          <a:extLst>
            <a:ext uri="{FF2B5EF4-FFF2-40B4-BE49-F238E27FC236}">
              <a16:creationId xmlns:a16="http://schemas.microsoft.com/office/drawing/2014/main" id="{7E561097-D2B3-4018-B803-7607C183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04" name="Picture 20">
          <a:extLst>
            <a:ext uri="{FF2B5EF4-FFF2-40B4-BE49-F238E27FC236}">
              <a16:creationId xmlns:a16="http://schemas.microsoft.com/office/drawing/2014/main" id="{A8EABD32-A872-4029-BFA0-A18C56DB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05" name="Picture 20">
          <a:extLst>
            <a:ext uri="{FF2B5EF4-FFF2-40B4-BE49-F238E27FC236}">
              <a16:creationId xmlns:a16="http://schemas.microsoft.com/office/drawing/2014/main" id="{685855E0-129A-4D5F-B2DD-EF345CE6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06" name="Picture 20">
          <a:extLst>
            <a:ext uri="{FF2B5EF4-FFF2-40B4-BE49-F238E27FC236}">
              <a16:creationId xmlns:a16="http://schemas.microsoft.com/office/drawing/2014/main" id="{3C43BBC3-D168-44FE-B654-CE84BC72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07" name="Picture 20">
          <a:extLst>
            <a:ext uri="{FF2B5EF4-FFF2-40B4-BE49-F238E27FC236}">
              <a16:creationId xmlns:a16="http://schemas.microsoft.com/office/drawing/2014/main" id="{DBF5B598-54D5-4A33-BFBC-DA4C8ED4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08" name="Picture 20">
          <a:extLst>
            <a:ext uri="{FF2B5EF4-FFF2-40B4-BE49-F238E27FC236}">
              <a16:creationId xmlns:a16="http://schemas.microsoft.com/office/drawing/2014/main" id="{BD1BBDF7-0150-4AA0-B2AD-0A21321B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09" name="Picture 20">
          <a:extLst>
            <a:ext uri="{FF2B5EF4-FFF2-40B4-BE49-F238E27FC236}">
              <a16:creationId xmlns:a16="http://schemas.microsoft.com/office/drawing/2014/main" id="{B79B3719-D898-45E8-9D1B-8E30E824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0" name="Picture 20">
          <a:extLst>
            <a:ext uri="{FF2B5EF4-FFF2-40B4-BE49-F238E27FC236}">
              <a16:creationId xmlns:a16="http://schemas.microsoft.com/office/drawing/2014/main" id="{7BA711E4-786F-4289-87CD-F2D346CA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1" name="Picture 20">
          <a:extLst>
            <a:ext uri="{FF2B5EF4-FFF2-40B4-BE49-F238E27FC236}">
              <a16:creationId xmlns:a16="http://schemas.microsoft.com/office/drawing/2014/main" id="{AF027FB4-A05C-4758-BA84-2680893C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2" name="Picture 20">
          <a:extLst>
            <a:ext uri="{FF2B5EF4-FFF2-40B4-BE49-F238E27FC236}">
              <a16:creationId xmlns:a16="http://schemas.microsoft.com/office/drawing/2014/main" id="{D9FE5A76-F4EB-4FD3-9DB6-D3DA3A3F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3" name="Picture 20">
          <a:extLst>
            <a:ext uri="{FF2B5EF4-FFF2-40B4-BE49-F238E27FC236}">
              <a16:creationId xmlns:a16="http://schemas.microsoft.com/office/drawing/2014/main" id="{075D7ECD-8CCE-4A8F-9ED3-4453CCC7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4" name="Picture 20">
          <a:extLst>
            <a:ext uri="{FF2B5EF4-FFF2-40B4-BE49-F238E27FC236}">
              <a16:creationId xmlns:a16="http://schemas.microsoft.com/office/drawing/2014/main" id="{1659B687-01F4-48E5-A8F0-AFF1F498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5" name="Picture 20">
          <a:extLst>
            <a:ext uri="{FF2B5EF4-FFF2-40B4-BE49-F238E27FC236}">
              <a16:creationId xmlns:a16="http://schemas.microsoft.com/office/drawing/2014/main" id="{38CF86C3-46AD-4256-9FE8-43F8164D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6" name="Picture 20">
          <a:extLst>
            <a:ext uri="{FF2B5EF4-FFF2-40B4-BE49-F238E27FC236}">
              <a16:creationId xmlns:a16="http://schemas.microsoft.com/office/drawing/2014/main" id="{EB7650C5-FDBD-4CA7-AF59-16819266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7" name="Picture 20">
          <a:extLst>
            <a:ext uri="{FF2B5EF4-FFF2-40B4-BE49-F238E27FC236}">
              <a16:creationId xmlns:a16="http://schemas.microsoft.com/office/drawing/2014/main" id="{FDAB4519-07D6-4600-B036-95A5DD85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8" name="Picture 20">
          <a:extLst>
            <a:ext uri="{FF2B5EF4-FFF2-40B4-BE49-F238E27FC236}">
              <a16:creationId xmlns:a16="http://schemas.microsoft.com/office/drawing/2014/main" id="{FC639066-89DF-4ECA-B38B-DAB99361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19" name="Picture 20">
          <a:extLst>
            <a:ext uri="{FF2B5EF4-FFF2-40B4-BE49-F238E27FC236}">
              <a16:creationId xmlns:a16="http://schemas.microsoft.com/office/drawing/2014/main" id="{30352D8A-7AE1-4181-9477-583DC0E6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20" name="Picture 20">
          <a:extLst>
            <a:ext uri="{FF2B5EF4-FFF2-40B4-BE49-F238E27FC236}">
              <a16:creationId xmlns:a16="http://schemas.microsoft.com/office/drawing/2014/main" id="{2C83CE4F-FC07-49BC-B2E9-738FC730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21" name="Picture 20">
          <a:extLst>
            <a:ext uri="{FF2B5EF4-FFF2-40B4-BE49-F238E27FC236}">
              <a16:creationId xmlns:a16="http://schemas.microsoft.com/office/drawing/2014/main" id="{3478292B-16BD-4164-A8BF-05D081B9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22" name="Picture 20">
          <a:extLst>
            <a:ext uri="{FF2B5EF4-FFF2-40B4-BE49-F238E27FC236}">
              <a16:creationId xmlns:a16="http://schemas.microsoft.com/office/drawing/2014/main" id="{7D3878F0-EE6B-45C4-B242-8DDCF01E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23" name="Picture 20">
          <a:extLst>
            <a:ext uri="{FF2B5EF4-FFF2-40B4-BE49-F238E27FC236}">
              <a16:creationId xmlns:a16="http://schemas.microsoft.com/office/drawing/2014/main" id="{39CCD0B8-D46C-455A-8D0D-C0281CDF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24" name="Picture 20">
          <a:extLst>
            <a:ext uri="{FF2B5EF4-FFF2-40B4-BE49-F238E27FC236}">
              <a16:creationId xmlns:a16="http://schemas.microsoft.com/office/drawing/2014/main" id="{3C37F3FE-AB34-484B-98D2-FFC7EB69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25" name="Picture 20">
          <a:extLst>
            <a:ext uri="{FF2B5EF4-FFF2-40B4-BE49-F238E27FC236}">
              <a16:creationId xmlns:a16="http://schemas.microsoft.com/office/drawing/2014/main" id="{C7D95C1F-DEFB-441E-A22D-78BA0FA5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26" name="Picture 20">
          <a:extLst>
            <a:ext uri="{FF2B5EF4-FFF2-40B4-BE49-F238E27FC236}">
              <a16:creationId xmlns:a16="http://schemas.microsoft.com/office/drawing/2014/main" id="{0634E8D9-43B2-463F-B3E6-CE2FA65B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27" name="Picture 20">
          <a:extLst>
            <a:ext uri="{FF2B5EF4-FFF2-40B4-BE49-F238E27FC236}">
              <a16:creationId xmlns:a16="http://schemas.microsoft.com/office/drawing/2014/main" id="{FC23EBC6-B295-4337-BD7D-819C70AB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28" name="Picture 20">
          <a:extLst>
            <a:ext uri="{FF2B5EF4-FFF2-40B4-BE49-F238E27FC236}">
              <a16:creationId xmlns:a16="http://schemas.microsoft.com/office/drawing/2014/main" id="{65E5D3C4-CA03-422A-887B-B43E1000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29" name="Picture 20">
          <a:extLst>
            <a:ext uri="{FF2B5EF4-FFF2-40B4-BE49-F238E27FC236}">
              <a16:creationId xmlns:a16="http://schemas.microsoft.com/office/drawing/2014/main" id="{212AF5B9-09DE-4775-B2F2-5FB4EB47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0" name="Picture 20">
          <a:extLst>
            <a:ext uri="{FF2B5EF4-FFF2-40B4-BE49-F238E27FC236}">
              <a16:creationId xmlns:a16="http://schemas.microsoft.com/office/drawing/2014/main" id="{57C46883-D84A-4388-83E6-73834C9E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1" name="Picture 20">
          <a:extLst>
            <a:ext uri="{FF2B5EF4-FFF2-40B4-BE49-F238E27FC236}">
              <a16:creationId xmlns:a16="http://schemas.microsoft.com/office/drawing/2014/main" id="{93A94C69-994F-47F1-A10F-505369EF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2" name="Picture 20">
          <a:extLst>
            <a:ext uri="{FF2B5EF4-FFF2-40B4-BE49-F238E27FC236}">
              <a16:creationId xmlns:a16="http://schemas.microsoft.com/office/drawing/2014/main" id="{AD61A7D6-3353-40F8-A4FA-A9DDCE22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3" name="Picture 20">
          <a:extLst>
            <a:ext uri="{FF2B5EF4-FFF2-40B4-BE49-F238E27FC236}">
              <a16:creationId xmlns:a16="http://schemas.microsoft.com/office/drawing/2014/main" id="{96BB4F9A-038D-4902-B713-D0414021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4" name="Picture 20">
          <a:extLst>
            <a:ext uri="{FF2B5EF4-FFF2-40B4-BE49-F238E27FC236}">
              <a16:creationId xmlns:a16="http://schemas.microsoft.com/office/drawing/2014/main" id="{A9EED33B-830C-4B73-A988-2D16E0C7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5" name="Picture 20">
          <a:extLst>
            <a:ext uri="{FF2B5EF4-FFF2-40B4-BE49-F238E27FC236}">
              <a16:creationId xmlns:a16="http://schemas.microsoft.com/office/drawing/2014/main" id="{3DDD14F5-D15F-4C87-8B45-878C88F0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6" name="Picture 20">
          <a:extLst>
            <a:ext uri="{FF2B5EF4-FFF2-40B4-BE49-F238E27FC236}">
              <a16:creationId xmlns:a16="http://schemas.microsoft.com/office/drawing/2014/main" id="{5BEB2565-A4F6-46E3-86AB-D3D5B488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7" name="Picture 20">
          <a:extLst>
            <a:ext uri="{FF2B5EF4-FFF2-40B4-BE49-F238E27FC236}">
              <a16:creationId xmlns:a16="http://schemas.microsoft.com/office/drawing/2014/main" id="{8A6F4D74-77BA-4D32-96F4-6760A35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8" name="Picture 20">
          <a:extLst>
            <a:ext uri="{FF2B5EF4-FFF2-40B4-BE49-F238E27FC236}">
              <a16:creationId xmlns:a16="http://schemas.microsoft.com/office/drawing/2014/main" id="{8086AE3F-ECFA-4DA1-A39C-3E8CB392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39" name="Picture 20">
          <a:extLst>
            <a:ext uri="{FF2B5EF4-FFF2-40B4-BE49-F238E27FC236}">
              <a16:creationId xmlns:a16="http://schemas.microsoft.com/office/drawing/2014/main" id="{0D43A834-FC8D-4CD1-87D9-523487D0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0" name="Picture 20">
          <a:extLst>
            <a:ext uri="{FF2B5EF4-FFF2-40B4-BE49-F238E27FC236}">
              <a16:creationId xmlns:a16="http://schemas.microsoft.com/office/drawing/2014/main" id="{6EA56FDA-DFC6-410D-BE27-F0317AB7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1" name="Picture 20">
          <a:extLst>
            <a:ext uri="{FF2B5EF4-FFF2-40B4-BE49-F238E27FC236}">
              <a16:creationId xmlns:a16="http://schemas.microsoft.com/office/drawing/2014/main" id="{3D9B11C1-0273-4E56-823D-9E3ACB2E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2" name="Picture 20">
          <a:extLst>
            <a:ext uri="{FF2B5EF4-FFF2-40B4-BE49-F238E27FC236}">
              <a16:creationId xmlns:a16="http://schemas.microsoft.com/office/drawing/2014/main" id="{83C5AF15-4389-453D-ABE8-9CC54ED0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3" name="Picture 20">
          <a:extLst>
            <a:ext uri="{FF2B5EF4-FFF2-40B4-BE49-F238E27FC236}">
              <a16:creationId xmlns:a16="http://schemas.microsoft.com/office/drawing/2014/main" id="{B6A68579-5F07-49C5-86C9-786CC069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4" name="Picture 20">
          <a:extLst>
            <a:ext uri="{FF2B5EF4-FFF2-40B4-BE49-F238E27FC236}">
              <a16:creationId xmlns:a16="http://schemas.microsoft.com/office/drawing/2014/main" id="{8E0CC26B-7163-49D5-8F4E-5C0288D6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5" name="Picture 20">
          <a:extLst>
            <a:ext uri="{FF2B5EF4-FFF2-40B4-BE49-F238E27FC236}">
              <a16:creationId xmlns:a16="http://schemas.microsoft.com/office/drawing/2014/main" id="{1D0E18E3-57D2-4757-836C-46FA2C9E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6" name="Picture 20">
          <a:extLst>
            <a:ext uri="{FF2B5EF4-FFF2-40B4-BE49-F238E27FC236}">
              <a16:creationId xmlns:a16="http://schemas.microsoft.com/office/drawing/2014/main" id="{DCC5224B-526F-4CDD-84CF-19A8A6E3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7" name="Picture 20">
          <a:extLst>
            <a:ext uri="{FF2B5EF4-FFF2-40B4-BE49-F238E27FC236}">
              <a16:creationId xmlns:a16="http://schemas.microsoft.com/office/drawing/2014/main" id="{5FF61B72-FDDE-42E4-9487-FB4309B8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848" name="Picture 20">
          <a:extLst>
            <a:ext uri="{FF2B5EF4-FFF2-40B4-BE49-F238E27FC236}">
              <a16:creationId xmlns:a16="http://schemas.microsoft.com/office/drawing/2014/main" id="{D3A6F2B1-7AAA-4FF8-B114-25E8039C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49" name="Picture 20">
          <a:extLst>
            <a:ext uri="{FF2B5EF4-FFF2-40B4-BE49-F238E27FC236}">
              <a16:creationId xmlns:a16="http://schemas.microsoft.com/office/drawing/2014/main" id="{22CAC055-EA11-4893-A9E2-AEE5B703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50" name="Picture 20">
          <a:extLst>
            <a:ext uri="{FF2B5EF4-FFF2-40B4-BE49-F238E27FC236}">
              <a16:creationId xmlns:a16="http://schemas.microsoft.com/office/drawing/2014/main" id="{18E627DF-7F1D-4176-8B6D-AB879472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51" name="Picture 20">
          <a:extLst>
            <a:ext uri="{FF2B5EF4-FFF2-40B4-BE49-F238E27FC236}">
              <a16:creationId xmlns:a16="http://schemas.microsoft.com/office/drawing/2014/main" id="{7E2811D6-BC91-4D9C-94DF-D673CAAB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2" name="Picture 20">
          <a:extLst>
            <a:ext uri="{FF2B5EF4-FFF2-40B4-BE49-F238E27FC236}">
              <a16:creationId xmlns:a16="http://schemas.microsoft.com/office/drawing/2014/main" id="{53FC09CB-D9B3-450C-B4A0-74BAA878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3" name="Picture 20">
          <a:extLst>
            <a:ext uri="{FF2B5EF4-FFF2-40B4-BE49-F238E27FC236}">
              <a16:creationId xmlns:a16="http://schemas.microsoft.com/office/drawing/2014/main" id="{2D7201C8-8C14-4DAF-97D5-2B31C0AB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4" name="Picture 20">
          <a:extLst>
            <a:ext uri="{FF2B5EF4-FFF2-40B4-BE49-F238E27FC236}">
              <a16:creationId xmlns:a16="http://schemas.microsoft.com/office/drawing/2014/main" id="{8D8A99FF-1407-410B-8194-FCD43505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5" name="Picture 20">
          <a:extLst>
            <a:ext uri="{FF2B5EF4-FFF2-40B4-BE49-F238E27FC236}">
              <a16:creationId xmlns:a16="http://schemas.microsoft.com/office/drawing/2014/main" id="{4EB993E9-4A48-421F-9B12-5EBC6DFD2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6" name="Picture 20">
          <a:extLst>
            <a:ext uri="{FF2B5EF4-FFF2-40B4-BE49-F238E27FC236}">
              <a16:creationId xmlns:a16="http://schemas.microsoft.com/office/drawing/2014/main" id="{09CA892A-DF46-474D-86D6-5D5B575A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7" name="Picture 20">
          <a:extLst>
            <a:ext uri="{FF2B5EF4-FFF2-40B4-BE49-F238E27FC236}">
              <a16:creationId xmlns:a16="http://schemas.microsoft.com/office/drawing/2014/main" id="{2B48FF76-588C-4921-A96E-F6AE8669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8" name="Picture 20">
          <a:extLst>
            <a:ext uri="{FF2B5EF4-FFF2-40B4-BE49-F238E27FC236}">
              <a16:creationId xmlns:a16="http://schemas.microsoft.com/office/drawing/2014/main" id="{14CBC13A-3547-4C16-A0F9-E15692C6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59" name="Picture 20">
          <a:extLst>
            <a:ext uri="{FF2B5EF4-FFF2-40B4-BE49-F238E27FC236}">
              <a16:creationId xmlns:a16="http://schemas.microsoft.com/office/drawing/2014/main" id="{8B85FE41-1B54-41B4-B22C-1DC12103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0" name="Picture 20">
          <a:extLst>
            <a:ext uri="{FF2B5EF4-FFF2-40B4-BE49-F238E27FC236}">
              <a16:creationId xmlns:a16="http://schemas.microsoft.com/office/drawing/2014/main" id="{E77F04B0-0825-4838-A104-66CE963F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1" name="Picture 20">
          <a:extLst>
            <a:ext uri="{FF2B5EF4-FFF2-40B4-BE49-F238E27FC236}">
              <a16:creationId xmlns:a16="http://schemas.microsoft.com/office/drawing/2014/main" id="{B0EC3583-4A7B-40E2-A046-7BF857BD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2" name="Picture 20">
          <a:extLst>
            <a:ext uri="{FF2B5EF4-FFF2-40B4-BE49-F238E27FC236}">
              <a16:creationId xmlns:a16="http://schemas.microsoft.com/office/drawing/2014/main" id="{43A3D0F9-65DC-462F-9F66-A6367C99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3" name="Picture 20">
          <a:extLst>
            <a:ext uri="{FF2B5EF4-FFF2-40B4-BE49-F238E27FC236}">
              <a16:creationId xmlns:a16="http://schemas.microsoft.com/office/drawing/2014/main" id="{4167B7D6-30EF-487F-8EBA-4745E19A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4" name="Picture 20">
          <a:extLst>
            <a:ext uri="{FF2B5EF4-FFF2-40B4-BE49-F238E27FC236}">
              <a16:creationId xmlns:a16="http://schemas.microsoft.com/office/drawing/2014/main" id="{EC3D90C5-58E8-443D-87D9-F8B55645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5" name="Picture 20">
          <a:extLst>
            <a:ext uri="{FF2B5EF4-FFF2-40B4-BE49-F238E27FC236}">
              <a16:creationId xmlns:a16="http://schemas.microsoft.com/office/drawing/2014/main" id="{69ED9EB0-8A50-419E-9C8D-F6784CCC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6" name="Picture 20">
          <a:extLst>
            <a:ext uri="{FF2B5EF4-FFF2-40B4-BE49-F238E27FC236}">
              <a16:creationId xmlns:a16="http://schemas.microsoft.com/office/drawing/2014/main" id="{4F08DDDD-ACFD-4809-ADC4-19236C0C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7" name="Picture 20">
          <a:extLst>
            <a:ext uri="{FF2B5EF4-FFF2-40B4-BE49-F238E27FC236}">
              <a16:creationId xmlns:a16="http://schemas.microsoft.com/office/drawing/2014/main" id="{B51CAD12-F10F-4D8E-B7C2-CB02486C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8" name="Picture 20">
          <a:extLst>
            <a:ext uri="{FF2B5EF4-FFF2-40B4-BE49-F238E27FC236}">
              <a16:creationId xmlns:a16="http://schemas.microsoft.com/office/drawing/2014/main" id="{43B1BB33-E108-4DAB-BB1A-89C9C4E7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69" name="Picture 20">
          <a:extLst>
            <a:ext uri="{FF2B5EF4-FFF2-40B4-BE49-F238E27FC236}">
              <a16:creationId xmlns:a16="http://schemas.microsoft.com/office/drawing/2014/main" id="{A13A1F27-C3BC-4BA3-874D-2B512E25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70" name="Picture 20">
          <a:extLst>
            <a:ext uri="{FF2B5EF4-FFF2-40B4-BE49-F238E27FC236}">
              <a16:creationId xmlns:a16="http://schemas.microsoft.com/office/drawing/2014/main" id="{12B605D0-DB75-4A51-A0E0-A66C2FF2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1" name="Picture 20">
          <a:extLst>
            <a:ext uri="{FF2B5EF4-FFF2-40B4-BE49-F238E27FC236}">
              <a16:creationId xmlns:a16="http://schemas.microsoft.com/office/drawing/2014/main" id="{921D925E-E608-4415-B445-18F583AA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2" name="Picture 20">
          <a:extLst>
            <a:ext uri="{FF2B5EF4-FFF2-40B4-BE49-F238E27FC236}">
              <a16:creationId xmlns:a16="http://schemas.microsoft.com/office/drawing/2014/main" id="{0E197A6B-74AB-4D42-9C50-410EE45C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3" name="Picture 20">
          <a:extLst>
            <a:ext uri="{FF2B5EF4-FFF2-40B4-BE49-F238E27FC236}">
              <a16:creationId xmlns:a16="http://schemas.microsoft.com/office/drawing/2014/main" id="{D2D56A4E-C616-42BE-A84D-1E4BACFF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4" name="Picture 20">
          <a:extLst>
            <a:ext uri="{FF2B5EF4-FFF2-40B4-BE49-F238E27FC236}">
              <a16:creationId xmlns:a16="http://schemas.microsoft.com/office/drawing/2014/main" id="{35D00064-8907-4AC5-8246-D67CCE13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5" name="Picture 20">
          <a:extLst>
            <a:ext uri="{FF2B5EF4-FFF2-40B4-BE49-F238E27FC236}">
              <a16:creationId xmlns:a16="http://schemas.microsoft.com/office/drawing/2014/main" id="{411D4F5A-3E51-4A64-B76D-31421C97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6" name="Picture 20">
          <a:extLst>
            <a:ext uri="{FF2B5EF4-FFF2-40B4-BE49-F238E27FC236}">
              <a16:creationId xmlns:a16="http://schemas.microsoft.com/office/drawing/2014/main" id="{8A91018A-6D2C-4C75-BBE5-992C1F588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7" name="Picture 20">
          <a:extLst>
            <a:ext uri="{FF2B5EF4-FFF2-40B4-BE49-F238E27FC236}">
              <a16:creationId xmlns:a16="http://schemas.microsoft.com/office/drawing/2014/main" id="{B104D053-9C3C-4444-A7FE-3BF60EF2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8" name="Picture 20">
          <a:extLst>
            <a:ext uri="{FF2B5EF4-FFF2-40B4-BE49-F238E27FC236}">
              <a16:creationId xmlns:a16="http://schemas.microsoft.com/office/drawing/2014/main" id="{DABCF0DD-5E9B-4D51-8D1E-C77700E6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79" name="Picture 20">
          <a:extLst>
            <a:ext uri="{FF2B5EF4-FFF2-40B4-BE49-F238E27FC236}">
              <a16:creationId xmlns:a16="http://schemas.microsoft.com/office/drawing/2014/main" id="{19DAC0A6-5FE2-4DBF-97B1-39B0F822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0" name="Picture 20">
          <a:extLst>
            <a:ext uri="{FF2B5EF4-FFF2-40B4-BE49-F238E27FC236}">
              <a16:creationId xmlns:a16="http://schemas.microsoft.com/office/drawing/2014/main" id="{2D729A3A-AB41-436E-AD8F-104247FB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1" name="Picture 20">
          <a:extLst>
            <a:ext uri="{FF2B5EF4-FFF2-40B4-BE49-F238E27FC236}">
              <a16:creationId xmlns:a16="http://schemas.microsoft.com/office/drawing/2014/main" id="{8AE7AD13-A088-4FD1-802E-0C19525D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2" name="Picture 20">
          <a:extLst>
            <a:ext uri="{FF2B5EF4-FFF2-40B4-BE49-F238E27FC236}">
              <a16:creationId xmlns:a16="http://schemas.microsoft.com/office/drawing/2014/main" id="{B83C4A1F-BF7A-4BE3-B46B-1A173231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3" name="Picture 20">
          <a:extLst>
            <a:ext uri="{FF2B5EF4-FFF2-40B4-BE49-F238E27FC236}">
              <a16:creationId xmlns:a16="http://schemas.microsoft.com/office/drawing/2014/main" id="{18F4CE4B-F67E-4F83-B2B1-428B6E03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4" name="Picture 20">
          <a:extLst>
            <a:ext uri="{FF2B5EF4-FFF2-40B4-BE49-F238E27FC236}">
              <a16:creationId xmlns:a16="http://schemas.microsoft.com/office/drawing/2014/main" id="{8D8E4D1E-617C-4E49-82E1-2689A798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5" name="Picture 20">
          <a:extLst>
            <a:ext uri="{FF2B5EF4-FFF2-40B4-BE49-F238E27FC236}">
              <a16:creationId xmlns:a16="http://schemas.microsoft.com/office/drawing/2014/main" id="{E5E2645B-5DB6-4A96-8D1E-6674B101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6" name="Picture 20">
          <a:extLst>
            <a:ext uri="{FF2B5EF4-FFF2-40B4-BE49-F238E27FC236}">
              <a16:creationId xmlns:a16="http://schemas.microsoft.com/office/drawing/2014/main" id="{5AF8956E-0E4C-4026-9D6F-7AAFDEDB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7" name="Picture 20">
          <a:extLst>
            <a:ext uri="{FF2B5EF4-FFF2-40B4-BE49-F238E27FC236}">
              <a16:creationId xmlns:a16="http://schemas.microsoft.com/office/drawing/2014/main" id="{7CFC3F7E-14BA-41A4-B418-67AE8F16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8" name="Picture 20">
          <a:extLst>
            <a:ext uri="{FF2B5EF4-FFF2-40B4-BE49-F238E27FC236}">
              <a16:creationId xmlns:a16="http://schemas.microsoft.com/office/drawing/2014/main" id="{EBD65D1B-FDD1-4596-BFD2-588F1A4F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89" name="Picture 20">
          <a:extLst>
            <a:ext uri="{FF2B5EF4-FFF2-40B4-BE49-F238E27FC236}">
              <a16:creationId xmlns:a16="http://schemas.microsoft.com/office/drawing/2014/main" id="{0EDF7767-473D-42F0-9A85-2C98F1CB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90" name="Picture 20">
          <a:extLst>
            <a:ext uri="{FF2B5EF4-FFF2-40B4-BE49-F238E27FC236}">
              <a16:creationId xmlns:a16="http://schemas.microsoft.com/office/drawing/2014/main" id="{297A29B3-D63E-40DC-BF42-926C00B4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91" name="Picture 20">
          <a:extLst>
            <a:ext uri="{FF2B5EF4-FFF2-40B4-BE49-F238E27FC236}">
              <a16:creationId xmlns:a16="http://schemas.microsoft.com/office/drawing/2014/main" id="{0E123940-8169-4B28-911B-C836DE77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92" name="Picture 20">
          <a:extLst>
            <a:ext uri="{FF2B5EF4-FFF2-40B4-BE49-F238E27FC236}">
              <a16:creationId xmlns:a16="http://schemas.microsoft.com/office/drawing/2014/main" id="{95F6F518-2824-4A5E-B6FF-0518778F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93" name="Picture 20">
          <a:extLst>
            <a:ext uri="{FF2B5EF4-FFF2-40B4-BE49-F238E27FC236}">
              <a16:creationId xmlns:a16="http://schemas.microsoft.com/office/drawing/2014/main" id="{C23FB36C-EF03-469F-B548-3E03F599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79375"/>
    <xdr:pic>
      <xdr:nvPicPr>
        <xdr:cNvPr id="4894" name="Picture 20">
          <a:extLst>
            <a:ext uri="{FF2B5EF4-FFF2-40B4-BE49-F238E27FC236}">
              <a16:creationId xmlns:a16="http://schemas.microsoft.com/office/drawing/2014/main" id="{39230150-1FB4-481D-B176-407ACEA7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95" name="Picture 20">
          <a:extLst>
            <a:ext uri="{FF2B5EF4-FFF2-40B4-BE49-F238E27FC236}">
              <a16:creationId xmlns:a16="http://schemas.microsoft.com/office/drawing/2014/main" id="{E742F034-CEAB-48C8-B737-836C6F56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96" name="Picture 20">
          <a:extLst>
            <a:ext uri="{FF2B5EF4-FFF2-40B4-BE49-F238E27FC236}">
              <a16:creationId xmlns:a16="http://schemas.microsoft.com/office/drawing/2014/main" id="{81FB7354-909F-4895-BA0D-64B3224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276</xdr:row>
      <xdr:rowOff>0</xdr:rowOff>
    </xdr:from>
    <xdr:ext cx="9525" cy="82873"/>
    <xdr:pic>
      <xdr:nvPicPr>
        <xdr:cNvPr id="4897" name="Picture 20">
          <a:extLst>
            <a:ext uri="{FF2B5EF4-FFF2-40B4-BE49-F238E27FC236}">
              <a16:creationId xmlns:a16="http://schemas.microsoft.com/office/drawing/2014/main" id="{97F9CE9B-DB99-4665-9A46-8AA08304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98" name="Picture 20">
          <a:extLst>
            <a:ext uri="{FF2B5EF4-FFF2-40B4-BE49-F238E27FC236}">
              <a16:creationId xmlns:a16="http://schemas.microsoft.com/office/drawing/2014/main" id="{5433C72D-6D99-46A5-AFB6-9D78FE02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899" name="Picture 20">
          <a:extLst>
            <a:ext uri="{FF2B5EF4-FFF2-40B4-BE49-F238E27FC236}">
              <a16:creationId xmlns:a16="http://schemas.microsoft.com/office/drawing/2014/main" id="{DFC65251-BB7D-462A-BCC5-44DB44B9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0" name="Picture 20">
          <a:extLst>
            <a:ext uri="{FF2B5EF4-FFF2-40B4-BE49-F238E27FC236}">
              <a16:creationId xmlns:a16="http://schemas.microsoft.com/office/drawing/2014/main" id="{A438E4B5-0970-415A-881E-DE5D118E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1" name="Picture 20">
          <a:extLst>
            <a:ext uri="{FF2B5EF4-FFF2-40B4-BE49-F238E27FC236}">
              <a16:creationId xmlns:a16="http://schemas.microsoft.com/office/drawing/2014/main" id="{B0B3AD4D-D8E1-4798-A2A0-32303ED5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2" name="Picture 20">
          <a:extLst>
            <a:ext uri="{FF2B5EF4-FFF2-40B4-BE49-F238E27FC236}">
              <a16:creationId xmlns:a16="http://schemas.microsoft.com/office/drawing/2014/main" id="{281395F7-EC23-44CD-951E-4714FBA8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3" name="Picture 20">
          <a:extLst>
            <a:ext uri="{FF2B5EF4-FFF2-40B4-BE49-F238E27FC236}">
              <a16:creationId xmlns:a16="http://schemas.microsoft.com/office/drawing/2014/main" id="{10C68813-FABB-4567-B3A0-D8043DF1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4" name="Picture 20">
          <a:extLst>
            <a:ext uri="{FF2B5EF4-FFF2-40B4-BE49-F238E27FC236}">
              <a16:creationId xmlns:a16="http://schemas.microsoft.com/office/drawing/2014/main" id="{AAB5952D-EF2B-4D06-94B3-31B55C0C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5" name="Picture 20">
          <a:extLst>
            <a:ext uri="{FF2B5EF4-FFF2-40B4-BE49-F238E27FC236}">
              <a16:creationId xmlns:a16="http://schemas.microsoft.com/office/drawing/2014/main" id="{FF7F5351-DA3F-46F6-BA7C-337491A1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6" name="Picture 20">
          <a:extLst>
            <a:ext uri="{FF2B5EF4-FFF2-40B4-BE49-F238E27FC236}">
              <a16:creationId xmlns:a16="http://schemas.microsoft.com/office/drawing/2014/main" id="{57B6CE15-D7DD-4F59-B3BC-CCFD2096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7" name="Picture 20">
          <a:extLst>
            <a:ext uri="{FF2B5EF4-FFF2-40B4-BE49-F238E27FC236}">
              <a16:creationId xmlns:a16="http://schemas.microsoft.com/office/drawing/2014/main" id="{46D3A401-801A-4708-B0BC-74617765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8" name="Picture 20">
          <a:extLst>
            <a:ext uri="{FF2B5EF4-FFF2-40B4-BE49-F238E27FC236}">
              <a16:creationId xmlns:a16="http://schemas.microsoft.com/office/drawing/2014/main" id="{7DF4B94B-C3BC-462A-9871-13CFA111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09" name="Picture 20">
          <a:extLst>
            <a:ext uri="{FF2B5EF4-FFF2-40B4-BE49-F238E27FC236}">
              <a16:creationId xmlns:a16="http://schemas.microsoft.com/office/drawing/2014/main" id="{39026D93-9F9F-4E9F-BF6E-0F12D338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10" name="Picture 20">
          <a:extLst>
            <a:ext uri="{FF2B5EF4-FFF2-40B4-BE49-F238E27FC236}">
              <a16:creationId xmlns:a16="http://schemas.microsoft.com/office/drawing/2014/main" id="{71128DC9-37CC-4DE5-862D-31E41A5D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11" name="Picture 20">
          <a:extLst>
            <a:ext uri="{FF2B5EF4-FFF2-40B4-BE49-F238E27FC236}">
              <a16:creationId xmlns:a16="http://schemas.microsoft.com/office/drawing/2014/main" id="{3159A843-5548-4D01-9C6D-165FDA6A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12" name="Picture 20">
          <a:extLst>
            <a:ext uri="{FF2B5EF4-FFF2-40B4-BE49-F238E27FC236}">
              <a16:creationId xmlns:a16="http://schemas.microsoft.com/office/drawing/2014/main" id="{073BE29E-5638-42FE-85F1-8FFF18FE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13" name="Picture 20">
          <a:extLst>
            <a:ext uri="{FF2B5EF4-FFF2-40B4-BE49-F238E27FC236}">
              <a16:creationId xmlns:a16="http://schemas.microsoft.com/office/drawing/2014/main" id="{2000B97E-B3A4-4183-A269-65D428C4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14" name="Picture 20">
          <a:extLst>
            <a:ext uri="{FF2B5EF4-FFF2-40B4-BE49-F238E27FC236}">
              <a16:creationId xmlns:a16="http://schemas.microsoft.com/office/drawing/2014/main" id="{08107AF8-9AC3-4FE9-B87D-9DC3ACB0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15" name="Picture 20">
          <a:extLst>
            <a:ext uri="{FF2B5EF4-FFF2-40B4-BE49-F238E27FC236}">
              <a16:creationId xmlns:a16="http://schemas.microsoft.com/office/drawing/2014/main" id="{B148971C-D917-4905-A7D2-F5840177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16" name="Picture 20">
          <a:extLst>
            <a:ext uri="{FF2B5EF4-FFF2-40B4-BE49-F238E27FC236}">
              <a16:creationId xmlns:a16="http://schemas.microsoft.com/office/drawing/2014/main" id="{FDA3779B-E292-476E-99F9-D6D88900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17" name="Picture 20">
          <a:extLst>
            <a:ext uri="{FF2B5EF4-FFF2-40B4-BE49-F238E27FC236}">
              <a16:creationId xmlns:a16="http://schemas.microsoft.com/office/drawing/2014/main" id="{D9C4B18A-1158-4DF6-81CC-F5874260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18" name="Picture 20">
          <a:extLst>
            <a:ext uri="{FF2B5EF4-FFF2-40B4-BE49-F238E27FC236}">
              <a16:creationId xmlns:a16="http://schemas.microsoft.com/office/drawing/2014/main" id="{C548C851-3247-4F28-BE15-49465D00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19" name="Picture 20">
          <a:extLst>
            <a:ext uri="{FF2B5EF4-FFF2-40B4-BE49-F238E27FC236}">
              <a16:creationId xmlns:a16="http://schemas.microsoft.com/office/drawing/2014/main" id="{9777CED9-10C6-45A4-9E3A-9FF9EB84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0" name="Picture 20">
          <a:extLst>
            <a:ext uri="{FF2B5EF4-FFF2-40B4-BE49-F238E27FC236}">
              <a16:creationId xmlns:a16="http://schemas.microsoft.com/office/drawing/2014/main" id="{555C3BEA-AD96-49B5-8864-64463E13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1" name="Picture 20">
          <a:extLst>
            <a:ext uri="{FF2B5EF4-FFF2-40B4-BE49-F238E27FC236}">
              <a16:creationId xmlns:a16="http://schemas.microsoft.com/office/drawing/2014/main" id="{0985C4B9-FFE0-42CB-85B5-C48832E2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2" name="Picture 20">
          <a:extLst>
            <a:ext uri="{FF2B5EF4-FFF2-40B4-BE49-F238E27FC236}">
              <a16:creationId xmlns:a16="http://schemas.microsoft.com/office/drawing/2014/main" id="{B18AB352-2DF0-429D-BDD1-6DC46AEB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3" name="Picture 20">
          <a:extLst>
            <a:ext uri="{FF2B5EF4-FFF2-40B4-BE49-F238E27FC236}">
              <a16:creationId xmlns:a16="http://schemas.microsoft.com/office/drawing/2014/main" id="{D714D109-BE0E-446D-A848-D277973C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4" name="Picture 20">
          <a:extLst>
            <a:ext uri="{FF2B5EF4-FFF2-40B4-BE49-F238E27FC236}">
              <a16:creationId xmlns:a16="http://schemas.microsoft.com/office/drawing/2014/main" id="{33A0DFA8-C034-4BB5-BE81-BF5CAB7A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5" name="Picture 20">
          <a:extLst>
            <a:ext uri="{FF2B5EF4-FFF2-40B4-BE49-F238E27FC236}">
              <a16:creationId xmlns:a16="http://schemas.microsoft.com/office/drawing/2014/main" id="{05EA2772-3738-4FE2-9110-3EE20FD9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6" name="Picture 20">
          <a:extLst>
            <a:ext uri="{FF2B5EF4-FFF2-40B4-BE49-F238E27FC236}">
              <a16:creationId xmlns:a16="http://schemas.microsoft.com/office/drawing/2014/main" id="{878E9228-C9B0-4E45-BF8F-DB6B4376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7" name="Picture 20">
          <a:extLst>
            <a:ext uri="{FF2B5EF4-FFF2-40B4-BE49-F238E27FC236}">
              <a16:creationId xmlns:a16="http://schemas.microsoft.com/office/drawing/2014/main" id="{55D38820-AC0F-4575-99CD-B79DE68F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8" name="Picture 20">
          <a:extLst>
            <a:ext uri="{FF2B5EF4-FFF2-40B4-BE49-F238E27FC236}">
              <a16:creationId xmlns:a16="http://schemas.microsoft.com/office/drawing/2014/main" id="{DD22B33A-BB07-43CA-97E5-9A7395D4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29" name="Picture 20">
          <a:extLst>
            <a:ext uri="{FF2B5EF4-FFF2-40B4-BE49-F238E27FC236}">
              <a16:creationId xmlns:a16="http://schemas.microsoft.com/office/drawing/2014/main" id="{C0D81CD8-B529-497E-ACE5-736D6DC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0" name="Picture 20">
          <a:extLst>
            <a:ext uri="{FF2B5EF4-FFF2-40B4-BE49-F238E27FC236}">
              <a16:creationId xmlns:a16="http://schemas.microsoft.com/office/drawing/2014/main" id="{43BA32FB-6D3D-4199-B1F7-5BD45050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1" name="Picture 20">
          <a:extLst>
            <a:ext uri="{FF2B5EF4-FFF2-40B4-BE49-F238E27FC236}">
              <a16:creationId xmlns:a16="http://schemas.microsoft.com/office/drawing/2014/main" id="{24A06E10-8C38-49BC-8107-F6CF5863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2" name="Picture 20">
          <a:extLst>
            <a:ext uri="{FF2B5EF4-FFF2-40B4-BE49-F238E27FC236}">
              <a16:creationId xmlns:a16="http://schemas.microsoft.com/office/drawing/2014/main" id="{3E4BE5E6-B53C-4D9D-9141-37C97C71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3" name="Picture 20">
          <a:extLst>
            <a:ext uri="{FF2B5EF4-FFF2-40B4-BE49-F238E27FC236}">
              <a16:creationId xmlns:a16="http://schemas.microsoft.com/office/drawing/2014/main" id="{28A725FF-556B-4F78-AFC5-090F699C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4" name="Picture 20">
          <a:extLst>
            <a:ext uri="{FF2B5EF4-FFF2-40B4-BE49-F238E27FC236}">
              <a16:creationId xmlns:a16="http://schemas.microsoft.com/office/drawing/2014/main" id="{1524A61F-2713-4EDA-B6DB-A497F3A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5" name="Picture 20">
          <a:extLst>
            <a:ext uri="{FF2B5EF4-FFF2-40B4-BE49-F238E27FC236}">
              <a16:creationId xmlns:a16="http://schemas.microsoft.com/office/drawing/2014/main" id="{766E9220-C073-4EF2-BB00-69D7B73D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6" name="Picture 20">
          <a:extLst>
            <a:ext uri="{FF2B5EF4-FFF2-40B4-BE49-F238E27FC236}">
              <a16:creationId xmlns:a16="http://schemas.microsoft.com/office/drawing/2014/main" id="{87084E23-BF10-4D27-BB31-A04EB28E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7" name="Picture 20">
          <a:extLst>
            <a:ext uri="{FF2B5EF4-FFF2-40B4-BE49-F238E27FC236}">
              <a16:creationId xmlns:a16="http://schemas.microsoft.com/office/drawing/2014/main" id="{2E7AC497-AE83-4B90-928F-6D303C51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8" name="Picture 20">
          <a:extLst>
            <a:ext uri="{FF2B5EF4-FFF2-40B4-BE49-F238E27FC236}">
              <a16:creationId xmlns:a16="http://schemas.microsoft.com/office/drawing/2014/main" id="{503D1855-7BA9-4459-B6CF-E14204DD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39" name="Picture 20">
          <a:extLst>
            <a:ext uri="{FF2B5EF4-FFF2-40B4-BE49-F238E27FC236}">
              <a16:creationId xmlns:a16="http://schemas.microsoft.com/office/drawing/2014/main" id="{AD002B32-F19E-4E6A-B127-5064A0A1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40" name="Picture 20">
          <a:extLst>
            <a:ext uri="{FF2B5EF4-FFF2-40B4-BE49-F238E27FC236}">
              <a16:creationId xmlns:a16="http://schemas.microsoft.com/office/drawing/2014/main" id="{D72F613C-E45C-4D36-ABFC-8D8AA28C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1" name="Picture 20">
          <a:extLst>
            <a:ext uri="{FF2B5EF4-FFF2-40B4-BE49-F238E27FC236}">
              <a16:creationId xmlns:a16="http://schemas.microsoft.com/office/drawing/2014/main" id="{354A0D0D-4BDE-4EE1-8B8B-8BAAEB03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2" name="Picture 20">
          <a:extLst>
            <a:ext uri="{FF2B5EF4-FFF2-40B4-BE49-F238E27FC236}">
              <a16:creationId xmlns:a16="http://schemas.microsoft.com/office/drawing/2014/main" id="{712802AE-3CA0-4C6A-A1A7-9CE30B3B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3" name="Picture 20">
          <a:extLst>
            <a:ext uri="{FF2B5EF4-FFF2-40B4-BE49-F238E27FC236}">
              <a16:creationId xmlns:a16="http://schemas.microsoft.com/office/drawing/2014/main" id="{C5293B5A-F415-4356-8DA5-6A4024B0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4" name="Picture 20">
          <a:extLst>
            <a:ext uri="{FF2B5EF4-FFF2-40B4-BE49-F238E27FC236}">
              <a16:creationId xmlns:a16="http://schemas.microsoft.com/office/drawing/2014/main" id="{6B3D3797-427A-47E3-B006-22FB259A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5" name="Picture 20">
          <a:extLst>
            <a:ext uri="{FF2B5EF4-FFF2-40B4-BE49-F238E27FC236}">
              <a16:creationId xmlns:a16="http://schemas.microsoft.com/office/drawing/2014/main" id="{CFB7BB27-1FBA-4C75-BAE7-484D284B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6" name="Picture 20">
          <a:extLst>
            <a:ext uri="{FF2B5EF4-FFF2-40B4-BE49-F238E27FC236}">
              <a16:creationId xmlns:a16="http://schemas.microsoft.com/office/drawing/2014/main" id="{9E938EBB-DC7A-46CB-A7B3-9E39BA5B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7" name="Picture 20">
          <a:extLst>
            <a:ext uri="{FF2B5EF4-FFF2-40B4-BE49-F238E27FC236}">
              <a16:creationId xmlns:a16="http://schemas.microsoft.com/office/drawing/2014/main" id="{364E1E18-1779-41FF-A3BB-13CDF189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8" name="Picture 20">
          <a:extLst>
            <a:ext uri="{FF2B5EF4-FFF2-40B4-BE49-F238E27FC236}">
              <a16:creationId xmlns:a16="http://schemas.microsoft.com/office/drawing/2014/main" id="{80217569-3AB0-4567-83F2-28804842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49" name="Picture 20">
          <a:extLst>
            <a:ext uri="{FF2B5EF4-FFF2-40B4-BE49-F238E27FC236}">
              <a16:creationId xmlns:a16="http://schemas.microsoft.com/office/drawing/2014/main" id="{89715512-5561-432C-AFB5-54B53707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0" name="Picture 20">
          <a:extLst>
            <a:ext uri="{FF2B5EF4-FFF2-40B4-BE49-F238E27FC236}">
              <a16:creationId xmlns:a16="http://schemas.microsoft.com/office/drawing/2014/main" id="{B58D95FE-A149-455E-8C30-80F5238A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1" name="Picture 20">
          <a:extLst>
            <a:ext uri="{FF2B5EF4-FFF2-40B4-BE49-F238E27FC236}">
              <a16:creationId xmlns:a16="http://schemas.microsoft.com/office/drawing/2014/main" id="{10ABBA14-ADFB-4CB7-91DE-97ED82B0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2" name="Picture 20">
          <a:extLst>
            <a:ext uri="{FF2B5EF4-FFF2-40B4-BE49-F238E27FC236}">
              <a16:creationId xmlns:a16="http://schemas.microsoft.com/office/drawing/2014/main" id="{3A8708BC-A8B3-458D-998A-3EAF705B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3" name="Picture 20">
          <a:extLst>
            <a:ext uri="{FF2B5EF4-FFF2-40B4-BE49-F238E27FC236}">
              <a16:creationId xmlns:a16="http://schemas.microsoft.com/office/drawing/2014/main" id="{12784340-F2F8-488C-A601-36DABD4D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4" name="Picture 20">
          <a:extLst>
            <a:ext uri="{FF2B5EF4-FFF2-40B4-BE49-F238E27FC236}">
              <a16:creationId xmlns:a16="http://schemas.microsoft.com/office/drawing/2014/main" id="{2FFFD17D-7DC8-4822-B882-0AC16A20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5" name="Picture 20">
          <a:extLst>
            <a:ext uri="{FF2B5EF4-FFF2-40B4-BE49-F238E27FC236}">
              <a16:creationId xmlns:a16="http://schemas.microsoft.com/office/drawing/2014/main" id="{1133F7AF-87B9-4257-A43C-ADEB8406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6" name="Picture 20">
          <a:extLst>
            <a:ext uri="{FF2B5EF4-FFF2-40B4-BE49-F238E27FC236}">
              <a16:creationId xmlns:a16="http://schemas.microsoft.com/office/drawing/2014/main" id="{7515DC35-ED56-44DC-9426-FB79333E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7" name="Picture 20">
          <a:extLst>
            <a:ext uri="{FF2B5EF4-FFF2-40B4-BE49-F238E27FC236}">
              <a16:creationId xmlns:a16="http://schemas.microsoft.com/office/drawing/2014/main" id="{864388BF-B5C9-49BB-9DC4-7ED303BF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8" name="Picture 20">
          <a:extLst>
            <a:ext uri="{FF2B5EF4-FFF2-40B4-BE49-F238E27FC236}">
              <a16:creationId xmlns:a16="http://schemas.microsoft.com/office/drawing/2014/main" id="{055E3B75-AFD5-4F4B-B3FC-6C3629E7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59" name="Picture 20">
          <a:extLst>
            <a:ext uri="{FF2B5EF4-FFF2-40B4-BE49-F238E27FC236}">
              <a16:creationId xmlns:a16="http://schemas.microsoft.com/office/drawing/2014/main" id="{3AB2A7F4-1FF6-4576-AAFC-5100C9AF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60" name="Picture 20">
          <a:extLst>
            <a:ext uri="{FF2B5EF4-FFF2-40B4-BE49-F238E27FC236}">
              <a16:creationId xmlns:a16="http://schemas.microsoft.com/office/drawing/2014/main" id="{1EE5CB14-97D0-4355-918F-52895CA4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61" name="Picture 20">
          <a:extLst>
            <a:ext uri="{FF2B5EF4-FFF2-40B4-BE49-F238E27FC236}">
              <a16:creationId xmlns:a16="http://schemas.microsoft.com/office/drawing/2014/main" id="{F2A746C9-5FBD-48F0-A7B1-88ABAD4A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62" name="Picture 20">
          <a:extLst>
            <a:ext uri="{FF2B5EF4-FFF2-40B4-BE49-F238E27FC236}">
              <a16:creationId xmlns:a16="http://schemas.microsoft.com/office/drawing/2014/main" id="{4B49A4CA-59E0-4F16-9456-967FFB82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63" name="Picture 20">
          <a:extLst>
            <a:ext uri="{FF2B5EF4-FFF2-40B4-BE49-F238E27FC236}">
              <a16:creationId xmlns:a16="http://schemas.microsoft.com/office/drawing/2014/main" id="{152EFFB4-35CE-4D4F-91D4-AC177EE8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64" name="Picture 20">
          <a:extLst>
            <a:ext uri="{FF2B5EF4-FFF2-40B4-BE49-F238E27FC236}">
              <a16:creationId xmlns:a16="http://schemas.microsoft.com/office/drawing/2014/main" id="{CB45C18D-9D35-44FF-9579-8F97F3BF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65" name="Picture 20">
          <a:extLst>
            <a:ext uri="{FF2B5EF4-FFF2-40B4-BE49-F238E27FC236}">
              <a16:creationId xmlns:a16="http://schemas.microsoft.com/office/drawing/2014/main" id="{8F19295B-08C3-4D5F-9920-5F12A051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66" name="Picture 20">
          <a:extLst>
            <a:ext uri="{FF2B5EF4-FFF2-40B4-BE49-F238E27FC236}">
              <a16:creationId xmlns:a16="http://schemas.microsoft.com/office/drawing/2014/main" id="{E216DBDE-1D62-4A05-B8BF-CB2F0A88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67" name="Picture 20">
          <a:extLst>
            <a:ext uri="{FF2B5EF4-FFF2-40B4-BE49-F238E27FC236}">
              <a16:creationId xmlns:a16="http://schemas.microsoft.com/office/drawing/2014/main" id="{C2926F33-1B9E-47FC-A8E7-937201D9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68" name="Picture 20">
          <a:extLst>
            <a:ext uri="{FF2B5EF4-FFF2-40B4-BE49-F238E27FC236}">
              <a16:creationId xmlns:a16="http://schemas.microsoft.com/office/drawing/2014/main" id="{A6DABC1B-44A9-4CBE-ADE5-DEBCF3ED4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69" name="Picture 20">
          <a:extLst>
            <a:ext uri="{FF2B5EF4-FFF2-40B4-BE49-F238E27FC236}">
              <a16:creationId xmlns:a16="http://schemas.microsoft.com/office/drawing/2014/main" id="{1DC4EA87-AD75-4C71-B702-718E27D6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0" name="Picture 20">
          <a:extLst>
            <a:ext uri="{FF2B5EF4-FFF2-40B4-BE49-F238E27FC236}">
              <a16:creationId xmlns:a16="http://schemas.microsoft.com/office/drawing/2014/main" id="{5B8970E5-100B-46F4-8B49-8E6907E7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1" name="Picture 20">
          <a:extLst>
            <a:ext uri="{FF2B5EF4-FFF2-40B4-BE49-F238E27FC236}">
              <a16:creationId xmlns:a16="http://schemas.microsoft.com/office/drawing/2014/main" id="{2C521719-A6B4-42E9-92CF-49071F21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2" name="Picture 20">
          <a:extLst>
            <a:ext uri="{FF2B5EF4-FFF2-40B4-BE49-F238E27FC236}">
              <a16:creationId xmlns:a16="http://schemas.microsoft.com/office/drawing/2014/main" id="{4E153EAF-CCE1-42F6-9FBF-54B3E23C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3" name="Picture 20">
          <a:extLst>
            <a:ext uri="{FF2B5EF4-FFF2-40B4-BE49-F238E27FC236}">
              <a16:creationId xmlns:a16="http://schemas.microsoft.com/office/drawing/2014/main" id="{C5632F44-1E0F-4C8E-8AB4-29601C4B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4" name="Picture 20">
          <a:extLst>
            <a:ext uri="{FF2B5EF4-FFF2-40B4-BE49-F238E27FC236}">
              <a16:creationId xmlns:a16="http://schemas.microsoft.com/office/drawing/2014/main" id="{86D8E007-1A47-479C-AAA4-E6B714CB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5" name="Picture 20">
          <a:extLst>
            <a:ext uri="{FF2B5EF4-FFF2-40B4-BE49-F238E27FC236}">
              <a16:creationId xmlns:a16="http://schemas.microsoft.com/office/drawing/2014/main" id="{B4A5DC7D-CA10-45AD-9F1D-1D4DA04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6" name="Picture 20">
          <a:extLst>
            <a:ext uri="{FF2B5EF4-FFF2-40B4-BE49-F238E27FC236}">
              <a16:creationId xmlns:a16="http://schemas.microsoft.com/office/drawing/2014/main" id="{1EBA629E-5FFA-4F8D-827E-7A7DF0FA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7" name="Picture 20">
          <a:extLst>
            <a:ext uri="{FF2B5EF4-FFF2-40B4-BE49-F238E27FC236}">
              <a16:creationId xmlns:a16="http://schemas.microsoft.com/office/drawing/2014/main" id="{FAECD500-A056-45CD-889F-C2529E71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8" name="Picture 20">
          <a:extLst>
            <a:ext uri="{FF2B5EF4-FFF2-40B4-BE49-F238E27FC236}">
              <a16:creationId xmlns:a16="http://schemas.microsoft.com/office/drawing/2014/main" id="{9FACDA55-71AF-4FBE-A958-863643C1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79" name="Picture 20">
          <a:extLst>
            <a:ext uri="{FF2B5EF4-FFF2-40B4-BE49-F238E27FC236}">
              <a16:creationId xmlns:a16="http://schemas.microsoft.com/office/drawing/2014/main" id="{EC23FBE5-3AF1-4AEE-BFEC-C38B8521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80" name="Picture 20">
          <a:extLst>
            <a:ext uri="{FF2B5EF4-FFF2-40B4-BE49-F238E27FC236}">
              <a16:creationId xmlns:a16="http://schemas.microsoft.com/office/drawing/2014/main" id="{8A427CA8-1378-48B5-BC55-83EB3076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81" name="Picture 20">
          <a:extLst>
            <a:ext uri="{FF2B5EF4-FFF2-40B4-BE49-F238E27FC236}">
              <a16:creationId xmlns:a16="http://schemas.microsoft.com/office/drawing/2014/main" id="{D1B82BFC-0191-4DDD-96CE-0A57B1C6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82" name="Picture 20">
          <a:extLst>
            <a:ext uri="{FF2B5EF4-FFF2-40B4-BE49-F238E27FC236}">
              <a16:creationId xmlns:a16="http://schemas.microsoft.com/office/drawing/2014/main" id="{3096C497-35AF-4632-8043-176E859DE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83" name="Picture 20">
          <a:extLst>
            <a:ext uri="{FF2B5EF4-FFF2-40B4-BE49-F238E27FC236}">
              <a16:creationId xmlns:a16="http://schemas.microsoft.com/office/drawing/2014/main" id="{3578AB80-FDCD-485A-87B6-B0928C31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84" name="Picture 20">
          <a:extLst>
            <a:ext uri="{FF2B5EF4-FFF2-40B4-BE49-F238E27FC236}">
              <a16:creationId xmlns:a16="http://schemas.microsoft.com/office/drawing/2014/main" id="{4226D698-E7ED-4846-BA21-452857CA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85" name="Picture 20">
          <a:extLst>
            <a:ext uri="{FF2B5EF4-FFF2-40B4-BE49-F238E27FC236}">
              <a16:creationId xmlns:a16="http://schemas.microsoft.com/office/drawing/2014/main" id="{A2CD1451-DD40-4A06-BD7B-68570D30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4986" name="Picture 20">
          <a:extLst>
            <a:ext uri="{FF2B5EF4-FFF2-40B4-BE49-F238E27FC236}">
              <a16:creationId xmlns:a16="http://schemas.microsoft.com/office/drawing/2014/main" id="{0A40624D-E8C4-4AF2-B1DD-3003D055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87" name="Picture 20">
          <a:extLst>
            <a:ext uri="{FF2B5EF4-FFF2-40B4-BE49-F238E27FC236}">
              <a16:creationId xmlns:a16="http://schemas.microsoft.com/office/drawing/2014/main" id="{E324342B-1912-4FCC-925F-C442AE1F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88" name="Picture 20">
          <a:extLst>
            <a:ext uri="{FF2B5EF4-FFF2-40B4-BE49-F238E27FC236}">
              <a16:creationId xmlns:a16="http://schemas.microsoft.com/office/drawing/2014/main" id="{3DE22C0D-6A36-43C2-964A-FFECFDF4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89" name="Picture 20">
          <a:extLst>
            <a:ext uri="{FF2B5EF4-FFF2-40B4-BE49-F238E27FC236}">
              <a16:creationId xmlns:a16="http://schemas.microsoft.com/office/drawing/2014/main" id="{6A0DEBAE-9084-467C-9692-2AEAC631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0" cy="82873"/>
    <xdr:pic>
      <xdr:nvPicPr>
        <xdr:cNvPr id="4990" name="Picture 20">
          <a:extLst>
            <a:ext uri="{FF2B5EF4-FFF2-40B4-BE49-F238E27FC236}">
              <a16:creationId xmlns:a16="http://schemas.microsoft.com/office/drawing/2014/main" id="{CC58BEC1-B313-4A5D-9011-E8EA6D4F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0" cy="82873"/>
    <xdr:pic>
      <xdr:nvPicPr>
        <xdr:cNvPr id="4991" name="Picture 20">
          <a:extLst>
            <a:ext uri="{FF2B5EF4-FFF2-40B4-BE49-F238E27FC236}">
              <a16:creationId xmlns:a16="http://schemas.microsoft.com/office/drawing/2014/main" id="{938C4455-F22D-4F86-93FA-2BCF7E94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3111500</xdr:colOff>
      <xdr:row>276</xdr:row>
      <xdr:rowOff>0</xdr:rowOff>
    </xdr:from>
    <xdr:ext cx="0" cy="82874"/>
    <xdr:pic>
      <xdr:nvPicPr>
        <xdr:cNvPr id="4992" name="Picture 20">
          <a:extLst>
            <a:ext uri="{FF2B5EF4-FFF2-40B4-BE49-F238E27FC236}">
              <a16:creationId xmlns:a16="http://schemas.microsoft.com/office/drawing/2014/main" id="{4A3DFC28-FCC1-49D8-B39B-162729F9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0" cy="82873"/>
    <xdr:pic>
      <xdr:nvPicPr>
        <xdr:cNvPr id="4993" name="Picture 20">
          <a:extLst>
            <a:ext uri="{FF2B5EF4-FFF2-40B4-BE49-F238E27FC236}">
              <a16:creationId xmlns:a16="http://schemas.microsoft.com/office/drawing/2014/main" id="{E03249E8-234F-4A91-904E-BA289DCC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94" name="Picture 20">
          <a:extLst>
            <a:ext uri="{FF2B5EF4-FFF2-40B4-BE49-F238E27FC236}">
              <a16:creationId xmlns:a16="http://schemas.microsoft.com/office/drawing/2014/main" id="{4996DB59-B451-4A94-8200-D79EA130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95" name="Picture 20">
          <a:extLst>
            <a:ext uri="{FF2B5EF4-FFF2-40B4-BE49-F238E27FC236}">
              <a16:creationId xmlns:a16="http://schemas.microsoft.com/office/drawing/2014/main" id="{965B9300-F577-48B0-A487-560C73AD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96" name="Picture 20">
          <a:extLst>
            <a:ext uri="{FF2B5EF4-FFF2-40B4-BE49-F238E27FC236}">
              <a16:creationId xmlns:a16="http://schemas.microsoft.com/office/drawing/2014/main" id="{5DF3BB1E-3CA5-4EDA-BEE0-2E22494E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97" name="Picture 20">
          <a:extLst>
            <a:ext uri="{FF2B5EF4-FFF2-40B4-BE49-F238E27FC236}">
              <a16:creationId xmlns:a16="http://schemas.microsoft.com/office/drawing/2014/main" id="{A2D0ADBD-453F-45B1-ACC2-5A6A308B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0" cy="82873"/>
    <xdr:pic>
      <xdr:nvPicPr>
        <xdr:cNvPr id="4998" name="Picture 20">
          <a:extLst>
            <a:ext uri="{FF2B5EF4-FFF2-40B4-BE49-F238E27FC236}">
              <a16:creationId xmlns:a16="http://schemas.microsoft.com/office/drawing/2014/main" id="{45C1D9A7-8051-4B50-829E-D508F6CA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4999" name="Picture 20">
          <a:extLst>
            <a:ext uri="{FF2B5EF4-FFF2-40B4-BE49-F238E27FC236}">
              <a16:creationId xmlns:a16="http://schemas.microsoft.com/office/drawing/2014/main" id="{0D9807E3-6021-4A39-B215-1B4F9DEA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0" name="Picture 20">
          <a:extLst>
            <a:ext uri="{FF2B5EF4-FFF2-40B4-BE49-F238E27FC236}">
              <a16:creationId xmlns:a16="http://schemas.microsoft.com/office/drawing/2014/main" id="{6572EB39-EB67-4A7F-B462-15A808BD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1" name="Picture 20">
          <a:extLst>
            <a:ext uri="{FF2B5EF4-FFF2-40B4-BE49-F238E27FC236}">
              <a16:creationId xmlns:a16="http://schemas.microsoft.com/office/drawing/2014/main" id="{887CEAF3-A740-42B8-81B3-BC5C30D9B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2" name="Picture 20">
          <a:extLst>
            <a:ext uri="{FF2B5EF4-FFF2-40B4-BE49-F238E27FC236}">
              <a16:creationId xmlns:a16="http://schemas.microsoft.com/office/drawing/2014/main" id="{DD9B1CC3-62F9-4455-B390-33060B07B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3" name="Picture 20">
          <a:extLst>
            <a:ext uri="{FF2B5EF4-FFF2-40B4-BE49-F238E27FC236}">
              <a16:creationId xmlns:a16="http://schemas.microsoft.com/office/drawing/2014/main" id="{27ED4AF7-C0EF-433B-9C19-D56B4542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0" cy="82873"/>
    <xdr:pic>
      <xdr:nvPicPr>
        <xdr:cNvPr id="5004" name="Picture 20">
          <a:extLst>
            <a:ext uri="{FF2B5EF4-FFF2-40B4-BE49-F238E27FC236}">
              <a16:creationId xmlns:a16="http://schemas.microsoft.com/office/drawing/2014/main" id="{5FAF23A5-4768-49F7-A781-9D3C3143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5" name="Picture 20">
          <a:extLst>
            <a:ext uri="{FF2B5EF4-FFF2-40B4-BE49-F238E27FC236}">
              <a16:creationId xmlns:a16="http://schemas.microsoft.com/office/drawing/2014/main" id="{2B2F0548-6281-4A53-89D0-40FC45B2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6" name="Picture 20">
          <a:extLst>
            <a:ext uri="{FF2B5EF4-FFF2-40B4-BE49-F238E27FC236}">
              <a16:creationId xmlns:a16="http://schemas.microsoft.com/office/drawing/2014/main" id="{D8E3C255-7DDB-4A89-9D8C-72A77696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7" name="Picture 20">
          <a:extLst>
            <a:ext uri="{FF2B5EF4-FFF2-40B4-BE49-F238E27FC236}">
              <a16:creationId xmlns:a16="http://schemas.microsoft.com/office/drawing/2014/main" id="{6A212EC1-4955-4E64-9CDD-854B3A30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08" name="Picture 20">
          <a:extLst>
            <a:ext uri="{FF2B5EF4-FFF2-40B4-BE49-F238E27FC236}">
              <a16:creationId xmlns:a16="http://schemas.microsoft.com/office/drawing/2014/main" id="{76BA48B5-FED4-4FA7-A8E5-BB38B256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0" cy="82873"/>
    <xdr:pic>
      <xdr:nvPicPr>
        <xdr:cNvPr id="5009" name="Picture 20">
          <a:extLst>
            <a:ext uri="{FF2B5EF4-FFF2-40B4-BE49-F238E27FC236}">
              <a16:creationId xmlns:a16="http://schemas.microsoft.com/office/drawing/2014/main" id="{BCFB04C8-800C-468D-9A2B-3F8BEE84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10" name="Picture 20">
          <a:extLst>
            <a:ext uri="{FF2B5EF4-FFF2-40B4-BE49-F238E27FC236}">
              <a16:creationId xmlns:a16="http://schemas.microsoft.com/office/drawing/2014/main" id="{6A557766-1374-4910-A8AD-99D63E08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11" name="Picture 20">
          <a:extLst>
            <a:ext uri="{FF2B5EF4-FFF2-40B4-BE49-F238E27FC236}">
              <a16:creationId xmlns:a16="http://schemas.microsoft.com/office/drawing/2014/main" id="{5B72783C-5BF3-44CB-ABFE-D7D46E7F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12" name="Picture 20">
          <a:extLst>
            <a:ext uri="{FF2B5EF4-FFF2-40B4-BE49-F238E27FC236}">
              <a16:creationId xmlns:a16="http://schemas.microsoft.com/office/drawing/2014/main" id="{27F0EAF2-ABFB-4525-B98E-046ABD34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13" name="Picture 20">
          <a:extLst>
            <a:ext uri="{FF2B5EF4-FFF2-40B4-BE49-F238E27FC236}">
              <a16:creationId xmlns:a16="http://schemas.microsoft.com/office/drawing/2014/main" id="{9C7EE9C9-D81A-46DE-A225-4B2278CF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14" name="Picture 20">
          <a:extLst>
            <a:ext uri="{FF2B5EF4-FFF2-40B4-BE49-F238E27FC236}">
              <a16:creationId xmlns:a16="http://schemas.microsoft.com/office/drawing/2014/main" id="{B7C3C216-C740-4ED1-8588-9C06200D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15" name="Picture 20">
          <a:extLst>
            <a:ext uri="{FF2B5EF4-FFF2-40B4-BE49-F238E27FC236}">
              <a16:creationId xmlns:a16="http://schemas.microsoft.com/office/drawing/2014/main" id="{D6E16870-1270-4D45-BC2D-0EAB861F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16" name="Picture 20">
          <a:extLst>
            <a:ext uri="{FF2B5EF4-FFF2-40B4-BE49-F238E27FC236}">
              <a16:creationId xmlns:a16="http://schemas.microsoft.com/office/drawing/2014/main" id="{0385155B-27B9-4C65-A54C-47A7F196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17" name="Picture 20">
          <a:extLst>
            <a:ext uri="{FF2B5EF4-FFF2-40B4-BE49-F238E27FC236}">
              <a16:creationId xmlns:a16="http://schemas.microsoft.com/office/drawing/2014/main" id="{A1D126CC-2AC7-408E-862D-33D82876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18" name="Picture 20">
          <a:extLst>
            <a:ext uri="{FF2B5EF4-FFF2-40B4-BE49-F238E27FC236}">
              <a16:creationId xmlns:a16="http://schemas.microsoft.com/office/drawing/2014/main" id="{F4DC2941-9EEF-4A2E-9C78-D3FFADFB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19" name="Picture 20">
          <a:extLst>
            <a:ext uri="{FF2B5EF4-FFF2-40B4-BE49-F238E27FC236}">
              <a16:creationId xmlns:a16="http://schemas.microsoft.com/office/drawing/2014/main" id="{81A12D90-9DAC-47D7-B7AB-AFDD4537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0" name="Picture 20">
          <a:extLst>
            <a:ext uri="{FF2B5EF4-FFF2-40B4-BE49-F238E27FC236}">
              <a16:creationId xmlns:a16="http://schemas.microsoft.com/office/drawing/2014/main" id="{8ED0B89D-0331-4C97-AFF8-13C21C1E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1" name="Picture 20">
          <a:extLst>
            <a:ext uri="{FF2B5EF4-FFF2-40B4-BE49-F238E27FC236}">
              <a16:creationId xmlns:a16="http://schemas.microsoft.com/office/drawing/2014/main" id="{7ED06864-39C3-4714-AA15-00C8472B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2" name="Picture 20">
          <a:extLst>
            <a:ext uri="{FF2B5EF4-FFF2-40B4-BE49-F238E27FC236}">
              <a16:creationId xmlns:a16="http://schemas.microsoft.com/office/drawing/2014/main" id="{DFD8B311-C801-488C-8E2E-364024E4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3" name="Picture 20">
          <a:extLst>
            <a:ext uri="{FF2B5EF4-FFF2-40B4-BE49-F238E27FC236}">
              <a16:creationId xmlns:a16="http://schemas.microsoft.com/office/drawing/2014/main" id="{7D114433-F66A-4A7D-8562-AA854C16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4" name="Picture 20">
          <a:extLst>
            <a:ext uri="{FF2B5EF4-FFF2-40B4-BE49-F238E27FC236}">
              <a16:creationId xmlns:a16="http://schemas.microsoft.com/office/drawing/2014/main" id="{6547376C-D17B-47E6-9FB7-D0A5D91A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5" name="Picture 20">
          <a:extLst>
            <a:ext uri="{FF2B5EF4-FFF2-40B4-BE49-F238E27FC236}">
              <a16:creationId xmlns:a16="http://schemas.microsoft.com/office/drawing/2014/main" id="{C42027B2-16B5-4D8B-923F-00B7A81A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6" name="Picture 20">
          <a:extLst>
            <a:ext uri="{FF2B5EF4-FFF2-40B4-BE49-F238E27FC236}">
              <a16:creationId xmlns:a16="http://schemas.microsoft.com/office/drawing/2014/main" id="{B059D4BF-D1D6-48B6-9504-5D3189DC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7" name="Picture 20">
          <a:extLst>
            <a:ext uri="{FF2B5EF4-FFF2-40B4-BE49-F238E27FC236}">
              <a16:creationId xmlns:a16="http://schemas.microsoft.com/office/drawing/2014/main" id="{28A184DB-1D7D-4227-B30B-E5FC3736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8" name="Picture 20">
          <a:extLst>
            <a:ext uri="{FF2B5EF4-FFF2-40B4-BE49-F238E27FC236}">
              <a16:creationId xmlns:a16="http://schemas.microsoft.com/office/drawing/2014/main" id="{23CB9472-2332-4DB7-AFBB-967A3357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29" name="Picture 20">
          <a:extLst>
            <a:ext uri="{FF2B5EF4-FFF2-40B4-BE49-F238E27FC236}">
              <a16:creationId xmlns:a16="http://schemas.microsoft.com/office/drawing/2014/main" id="{65661E60-4028-4254-AB34-DB22CA6D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0" name="Picture 20">
          <a:extLst>
            <a:ext uri="{FF2B5EF4-FFF2-40B4-BE49-F238E27FC236}">
              <a16:creationId xmlns:a16="http://schemas.microsoft.com/office/drawing/2014/main" id="{A7F13533-8F51-467D-8217-99F591ED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1" name="Picture 20">
          <a:extLst>
            <a:ext uri="{FF2B5EF4-FFF2-40B4-BE49-F238E27FC236}">
              <a16:creationId xmlns:a16="http://schemas.microsoft.com/office/drawing/2014/main" id="{085E444F-9E74-46C2-AC0C-D66B1FD9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2" name="Picture 20">
          <a:extLst>
            <a:ext uri="{FF2B5EF4-FFF2-40B4-BE49-F238E27FC236}">
              <a16:creationId xmlns:a16="http://schemas.microsoft.com/office/drawing/2014/main" id="{3F4C2E3D-EB6F-46C6-8A0E-46239CF4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3" name="Picture 20">
          <a:extLst>
            <a:ext uri="{FF2B5EF4-FFF2-40B4-BE49-F238E27FC236}">
              <a16:creationId xmlns:a16="http://schemas.microsoft.com/office/drawing/2014/main" id="{AD75A2DD-F66F-471C-8261-1BD690C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4" name="Picture 20">
          <a:extLst>
            <a:ext uri="{FF2B5EF4-FFF2-40B4-BE49-F238E27FC236}">
              <a16:creationId xmlns:a16="http://schemas.microsoft.com/office/drawing/2014/main" id="{04301372-4CC0-4C1F-A08B-FF414CF3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5" name="Picture 20">
          <a:extLst>
            <a:ext uri="{FF2B5EF4-FFF2-40B4-BE49-F238E27FC236}">
              <a16:creationId xmlns:a16="http://schemas.microsoft.com/office/drawing/2014/main" id="{D185AAC8-7041-44FE-B536-8E1083D3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6" name="Picture 20">
          <a:extLst>
            <a:ext uri="{FF2B5EF4-FFF2-40B4-BE49-F238E27FC236}">
              <a16:creationId xmlns:a16="http://schemas.microsoft.com/office/drawing/2014/main" id="{75E6AC56-F870-49F2-9C19-B6EE4339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7" name="Picture 20">
          <a:extLst>
            <a:ext uri="{FF2B5EF4-FFF2-40B4-BE49-F238E27FC236}">
              <a16:creationId xmlns:a16="http://schemas.microsoft.com/office/drawing/2014/main" id="{49863240-F13A-4841-A9AB-FBCD73A5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8" name="Picture 20">
          <a:extLst>
            <a:ext uri="{FF2B5EF4-FFF2-40B4-BE49-F238E27FC236}">
              <a16:creationId xmlns:a16="http://schemas.microsoft.com/office/drawing/2014/main" id="{865D45AE-87DD-437C-8D7A-08756EBA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39" name="Picture 20">
          <a:extLst>
            <a:ext uri="{FF2B5EF4-FFF2-40B4-BE49-F238E27FC236}">
              <a16:creationId xmlns:a16="http://schemas.microsoft.com/office/drawing/2014/main" id="{A2491418-4588-4951-8529-EF6EF1F6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0" name="Picture 20">
          <a:extLst>
            <a:ext uri="{FF2B5EF4-FFF2-40B4-BE49-F238E27FC236}">
              <a16:creationId xmlns:a16="http://schemas.microsoft.com/office/drawing/2014/main" id="{6DCF72C1-BD0B-4D47-9A97-78F52EA2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1" name="Picture 20">
          <a:extLst>
            <a:ext uri="{FF2B5EF4-FFF2-40B4-BE49-F238E27FC236}">
              <a16:creationId xmlns:a16="http://schemas.microsoft.com/office/drawing/2014/main" id="{57482970-C2D9-46C7-A0FD-F02FF1D4E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3111500</xdr:colOff>
      <xdr:row>276</xdr:row>
      <xdr:rowOff>0</xdr:rowOff>
    </xdr:from>
    <xdr:ext cx="0" cy="82873"/>
    <xdr:pic>
      <xdr:nvPicPr>
        <xdr:cNvPr id="5042" name="Picture 20">
          <a:extLst>
            <a:ext uri="{FF2B5EF4-FFF2-40B4-BE49-F238E27FC236}">
              <a16:creationId xmlns:a16="http://schemas.microsoft.com/office/drawing/2014/main" id="{B05C1623-6708-4999-99F1-8EA17852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3" name="Picture 20">
          <a:extLst>
            <a:ext uri="{FF2B5EF4-FFF2-40B4-BE49-F238E27FC236}">
              <a16:creationId xmlns:a16="http://schemas.microsoft.com/office/drawing/2014/main" id="{CFD0C6DE-F313-4AFD-9D54-8C3699E3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4" name="Picture 20">
          <a:extLst>
            <a:ext uri="{FF2B5EF4-FFF2-40B4-BE49-F238E27FC236}">
              <a16:creationId xmlns:a16="http://schemas.microsoft.com/office/drawing/2014/main" id="{85ED304B-F599-4E29-B530-61195CB5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5" name="Picture 20">
          <a:extLst>
            <a:ext uri="{FF2B5EF4-FFF2-40B4-BE49-F238E27FC236}">
              <a16:creationId xmlns:a16="http://schemas.microsoft.com/office/drawing/2014/main" id="{A42611ED-8F8A-4E85-B52D-9997F987D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6" name="Picture 20">
          <a:extLst>
            <a:ext uri="{FF2B5EF4-FFF2-40B4-BE49-F238E27FC236}">
              <a16:creationId xmlns:a16="http://schemas.microsoft.com/office/drawing/2014/main" id="{00CC1B50-A615-41AD-A38C-1E9DBAE9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7" name="Picture 20">
          <a:extLst>
            <a:ext uri="{FF2B5EF4-FFF2-40B4-BE49-F238E27FC236}">
              <a16:creationId xmlns:a16="http://schemas.microsoft.com/office/drawing/2014/main" id="{E6D7D07F-0FAD-4ECF-A0BA-BD61672B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8" name="Picture 20">
          <a:extLst>
            <a:ext uri="{FF2B5EF4-FFF2-40B4-BE49-F238E27FC236}">
              <a16:creationId xmlns:a16="http://schemas.microsoft.com/office/drawing/2014/main" id="{776C8EB8-5117-4E75-AFA4-352B1DBC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49" name="Picture 20">
          <a:extLst>
            <a:ext uri="{FF2B5EF4-FFF2-40B4-BE49-F238E27FC236}">
              <a16:creationId xmlns:a16="http://schemas.microsoft.com/office/drawing/2014/main" id="{051B591D-8849-4015-9673-CF543C97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0" name="Picture 20">
          <a:extLst>
            <a:ext uri="{FF2B5EF4-FFF2-40B4-BE49-F238E27FC236}">
              <a16:creationId xmlns:a16="http://schemas.microsoft.com/office/drawing/2014/main" id="{0D8AA089-2723-489A-83E2-12D47710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1" name="Picture 20">
          <a:extLst>
            <a:ext uri="{FF2B5EF4-FFF2-40B4-BE49-F238E27FC236}">
              <a16:creationId xmlns:a16="http://schemas.microsoft.com/office/drawing/2014/main" id="{DFCC5B5C-D2F6-4450-9E79-32A1A496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2" name="Picture 20">
          <a:extLst>
            <a:ext uri="{FF2B5EF4-FFF2-40B4-BE49-F238E27FC236}">
              <a16:creationId xmlns:a16="http://schemas.microsoft.com/office/drawing/2014/main" id="{5C62D70F-D6F2-4848-AC88-4E66386E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3" name="Picture 20">
          <a:extLst>
            <a:ext uri="{FF2B5EF4-FFF2-40B4-BE49-F238E27FC236}">
              <a16:creationId xmlns:a16="http://schemas.microsoft.com/office/drawing/2014/main" id="{29A55D69-97E6-4D91-A5A6-E5D49750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4" name="Picture 20">
          <a:extLst>
            <a:ext uri="{FF2B5EF4-FFF2-40B4-BE49-F238E27FC236}">
              <a16:creationId xmlns:a16="http://schemas.microsoft.com/office/drawing/2014/main" id="{4147C68D-264F-44D3-8D8B-2372287C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5" name="Picture 20">
          <a:extLst>
            <a:ext uri="{FF2B5EF4-FFF2-40B4-BE49-F238E27FC236}">
              <a16:creationId xmlns:a16="http://schemas.microsoft.com/office/drawing/2014/main" id="{56AF3B9B-AC99-448A-91CC-E481EF88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6" name="Picture 20">
          <a:extLst>
            <a:ext uri="{FF2B5EF4-FFF2-40B4-BE49-F238E27FC236}">
              <a16:creationId xmlns:a16="http://schemas.microsoft.com/office/drawing/2014/main" id="{A5428E45-53C8-4873-85A2-BF96B41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7" name="Picture 20">
          <a:extLst>
            <a:ext uri="{FF2B5EF4-FFF2-40B4-BE49-F238E27FC236}">
              <a16:creationId xmlns:a16="http://schemas.microsoft.com/office/drawing/2014/main" id="{FC6F47C9-1893-4E3B-8954-4307A10C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8" name="Picture 20">
          <a:extLst>
            <a:ext uri="{FF2B5EF4-FFF2-40B4-BE49-F238E27FC236}">
              <a16:creationId xmlns:a16="http://schemas.microsoft.com/office/drawing/2014/main" id="{31E3DD32-A598-480F-ABA5-B70CEB8C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59" name="Picture 20">
          <a:extLst>
            <a:ext uri="{FF2B5EF4-FFF2-40B4-BE49-F238E27FC236}">
              <a16:creationId xmlns:a16="http://schemas.microsoft.com/office/drawing/2014/main" id="{091D0925-3FD7-4BC7-AE40-277F8D1F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60" name="Picture 20">
          <a:extLst>
            <a:ext uri="{FF2B5EF4-FFF2-40B4-BE49-F238E27FC236}">
              <a16:creationId xmlns:a16="http://schemas.microsoft.com/office/drawing/2014/main" id="{87FF27C6-1641-4BC7-80B8-DEC79EE1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61" name="Picture 20">
          <a:extLst>
            <a:ext uri="{FF2B5EF4-FFF2-40B4-BE49-F238E27FC236}">
              <a16:creationId xmlns:a16="http://schemas.microsoft.com/office/drawing/2014/main" id="{316D934C-D97E-4F37-A37A-218D6BD9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62" name="Picture 20">
          <a:extLst>
            <a:ext uri="{FF2B5EF4-FFF2-40B4-BE49-F238E27FC236}">
              <a16:creationId xmlns:a16="http://schemas.microsoft.com/office/drawing/2014/main" id="{C178CC03-115C-49F0-A884-E0504ED6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63" name="Picture 20">
          <a:extLst>
            <a:ext uri="{FF2B5EF4-FFF2-40B4-BE49-F238E27FC236}">
              <a16:creationId xmlns:a16="http://schemas.microsoft.com/office/drawing/2014/main" id="{3C3435CC-F5EB-49A3-AD04-74CD1DE0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64" name="Picture 20">
          <a:extLst>
            <a:ext uri="{FF2B5EF4-FFF2-40B4-BE49-F238E27FC236}">
              <a16:creationId xmlns:a16="http://schemas.microsoft.com/office/drawing/2014/main" id="{FB01C398-BFE8-46F9-94F8-24BC3FC6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65" name="Picture 20">
          <a:extLst>
            <a:ext uri="{FF2B5EF4-FFF2-40B4-BE49-F238E27FC236}">
              <a16:creationId xmlns:a16="http://schemas.microsoft.com/office/drawing/2014/main" id="{57A9AB26-B5B4-4D7E-9A8D-43D41623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66" name="Picture 20">
          <a:extLst>
            <a:ext uri="{FF2B5EF4-FFF2-40B4-BE49-F238E27FC236}">
              <a16:creationId xmlns:a16="http://schemas.microsoft.com/office/drawing/2014/main" id="{63737FAC-F5D4-45DF-A0E9-99CA9B44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67" name="Picture 20">
          <a:extLst>
            <a:ext uri="{FF2B5EF4-FFF2-40B4-BE49-F238E27FC236}">
              <a16:creationId xmlns:a16="http://schemas.microsoft.com/office/drawing/2014/main" id="{CBA0B944-21F1-49D5-86DB-041D9A28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68" name="Picture 20">
          <a:extLst>
            <a:ext uri="{FF2B5EF4-FFF2-40B4-BE49-F238E27FC236}">
              <a16:creationId xmlns:a16="http://schemas.microsoft.com/office/drawing/2014/main" id="{5A5EAFED-B5B8-46D2-9043-B0380A83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69" name="Picture 20">
          <a:extLst>
            <a:ext uri="{FF2B5EF4-FFF2-40B4-BE49-F238E27FC236}">
              <a16:creationId xmlns:a16="http://schemas.microsoft.com/office/drawing/2014/main" id="{DEAD49CF-71B3-4322-911C-6B854114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0" name="Picture 20">
          <a:extLst>
            <a:ext uri="{FF2B5EF4-FFF2-40B4-BE49-F238E27FC236}">
              <a16:creationId xmlns:a16="http://schemas.microsoft.com/office/drawing/2014/main" id="{9F153246-F6AE-43C7-A872-1452ADBC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1" name="Picture 20">
          <a:extLst>
            <a:ext uri="{FF2B5EF4-FFF2-40B4-BE49-F238E27FC236}">
              <a16:creationId xmlns:a16="http://schemas.microsoft.com/office/drawing/2014/main" id="{D1F7E9E7-AF94-4E80-AE7E-75C3AC4C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2" name="Picture 20">
          <a:extLst>
            <a:ext uri="{FF2B5EF4-FFF2-40B4-BE49-F238E27FC236}">
              <a16:creationId xmlns:a16="http://schemas.microsoft.com/office/drawing/2014/main" id="{C96264F8-7B14-4A2D-8FF3-41DCFE49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3" name="Picture 20">
          <a:extLst>
            <a:ext uri="{FF2B5EF4-FFF2-40B4-BE49-F238E27FC236}">
              <a16:creationId xmlns:a16="http://schemas.microsoft.com/office/drawing/2014/main" id="{644C9482-5A81-436F-A281-4D6A5605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4" name="Picture 20">
          <a:extLst>
            <a:ext uri="{FF2B5EF4-FFF2-40B4-BE49-F238E27FC236}">
              <a16:creationId xmlns:a16="http://schemas.microsoft.com/office/drawing/2014/main" id="{7C334972-B6FA-4B84-A5F8-C761BBB7F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5" name="Picture 20">
          <a:extLst>
            <a:ext uri="{FF2B5EF4-FFF2-40B4-BE49-F238E27FC236}">
              <a16:creationId xmlns:a16="http://schemas.microsoft.com/office/drawing/2014/main" id="{CEE0DE79-F4C7-4C11-B1B6-278F061A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6" name="Picture 20">
          <a:extLst>
            <a:ext uri="{FF2B5EF4-FFF2-40B4-BE49-F238E27FC236}">
              <a16:creationId xmlns:a16="http://schemas.microsoft.com/office/drawing/2014/main" id="{ED9F4A89-7201-4353-9BD9-1781C488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7" name="Picture 20">
          <a:extLst>
            <a:ext uri="{FF2B5EF4-FFF2-40B4-BE49-F238E27FC236}">
              <a16:creationId xmlns:a16="http://schemas.microsoft.com/office/drawing/2014/main" id="{8E72E6D5-1E05-4F47-9167-0500A417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8" name="Picture 20">
          <a:extLst>
            <a:ext uri="{FF2B5EF4-FFF2-40B4-BE49-F238E27FC236}">
              <a16:creationId xmlns:a16="http://schemas.microsoft.com/office/drawing/2014/main" id="{BCAD7E2A-9F70-4560-A50A-5A690C5B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79" name="Picture 20">
          <a:extLst>
            <a:ext uri="{FF2B5EF4-FFF2-40B4-BE49-F238E27FC236}">
              <a16:creationId xmlns:a16="http://schemas.microsoft.com/office/drawing/2014/main" id="{4D159DD3-2C10-4A2A-AD4A-FB2CA710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80" name="Picture 20">
          <a:extLst>
            <a:ext uri="{FF2B5EF4-FFF2-40B4-BE49-F238E27FC236}">
              <a16:creationId xmlns:a16="http://schemas.microsoft.com/office/drawing/2014/main" id="{DFB636C2-0DB7-4469-8FEE-7C7B27308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81" name="Picture 20">
          <a:extLst>
            <a:ext uri="{FF2B5EF4-FFF2-40B4-BE49-F238E27FC236}">
              <a16:creationId xmlns:a16="http://schemas.microsoft.com/office/drawing/2014/main" id="{4035C5AE-C697-4345-AF8B-1299EEFF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82" name="Picture 20">
          <a:extLst>
            <a:ext uri="{FF2B5EF4-FFF2-40B4-BE49-F238E27FC236}">
              <a16:creationId xmlns:a16="http://schemas.microsoft.com/office/drawing/2014/main" id="{644886A2-857A-49E3-94B1-BDEFFB65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83" name="Picture 20">
          <a:extLst>
            <a:ext uri="{FF2B5EF4-FFF2-40B4-BE49-F238E27FC236}">
              <a16:creationId xmlns:a16="http://schemas.microsoft.com/office/drawing/2014/main" id="{6EAC294F-58BA-4664-818D-DBEC312F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84" name="Picture 20">
          <a:extLst>
            <a:ext uri="{FF2B5EF4-FFF2-40B4-BE49-F238E27FC236}">
              <a16:creationId xmlns:a16="http://schemas.microsoft.com/office/drawing/2014/main" id="{A3488550-8145-4EA8-861D-ABC71F0F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85" name="Picture 20">
          <a:extLst>
            <a:ext uri="{FF2B5EF4-FFF2-40B4-BE49-F238E27FC236}">
              <a16:creationId xmlns:a16="http://schemas.microsoft.com/office/drawing/2014/main" id="{D7224CC1-C4AF-4D6B-BB2C-4B50C481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79375"/>
    <xdr:pic>
      <xdr:nvPicPr>
        <xdr:cNvPr id="5086" name="Picture 20">
          <a:extLst>
            <a:ext uri="{FF2B5EF4-FFF2-40B4-BE49-F238E27FC236}">
              <a16:creationId xmlns:a16="http://schemas.microsoft.com/office/drawing/2014/main" id="{BE02A4EE-FF75-4203-BE2C-CDFF259D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87" name="Picture 20">
          <a:extLst>
            <a:ext uri="{FF2B5EF4-FFF2-40B4-BE49-F238E27FC236}">
              <a16:creationId xmlns:a16="http://schemas.microsoft.com/office/drawing/2014/main" id="{9F5673EB-82C3-4444-BB78-DC22A8503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88" name="Picture 20">
          <a:extLst>
            <a:ext uri="{FF2B5EF4-FFF2-40B4-BE49-F238E27FC236}">
              <a16:creationId xmlns:a16="http://schemas.microsoft.com/office/drawing/2014/main" id="{EDEEE77B-AD21-467E-B03F-9E451700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276</xdr:row>
      <xdr:rowOff>0</xdr:rowOff>
    </xdr:from>
    <xdr:ext cx="9525" cy="82873"/>
    <xdr:pic>
      <xdr:nvPicPr>
        <xdr:cNvPr id="5089" name="Picture 20">
          <a:extLst>
            <a:ext uri="{FF2B5EF4-FFF2-40B4-BE49-F238E27FC236}">
              <a16:creationId xmlns:a16="http://schemas.microsoft.com/office/drawing/2014/main" id="{8A6FE0E1-1CD9-4AC4-81AE-DD8D8707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9"/>
  <sheetViews>
    <sheetView tabSelected="1" topLeftCell="A52" zoomScale="62" zoomScaleNormal="62" zoomScaleSheetLayoutView="25" workbookViewId="0">
      <selection activeCell="E52" sqref="A6:N277"/>
    </sheetView>
  </sheetViews>
  <sheetFormatPr defaultColWidth="9.1640625" defaultRowHeight="18"/>
  <cols>
    <col min="1" max="1" width="10.83203125" style="14" bestFit="1" customWidth="1"/>
    <col min="2" max="2" width="73" style="14" customWidth="1"/>
    <col min="3" max="3" width="36.5" style="14" customWidth="1"/>
    <col min="4" max="4" width="26.6640625" style="14" customWidth="1"/>
    <col min="5" max="5" width="67.33203125" style="14" customWidth="1"/>
    <col min="6" max="6" width="51.5" style="14" customWidth="1"/>
    <col min="7" max="7" width="27.33203125" style="14" customWidth="1"/>
    <col min="8" max="8" width="34.33203125" style="14" customWidth="1"/>
    <col min="9" max="9" width="33.83203125" style="14" customWidth="1"/>
    <col min="10" max="10" width="31.6640625" style="14" customWidth="1"/>
    <col min="11" max="11" width="30" style="14" customWidth="1"/>
    <col min="12" max="12" width="20.1640625" style="14" customWidth="1"/>
    <col min="13" max="13" width="34" style="14" customWidth="1"/>
    <col min="14" max="14" width="35.1640625" style="14" customWidth="1"/>
    <col min="15" max="15" width="45.5" style="14" customWidth="1"/>
    <col min="16" max="16" width="21.33203125" style="14" customWidth="1"/>
    <col min="17" max="17" width="23.5" style="14" customWidth="1"/>
    <col min="18" max="18" width="9.1640625" style="14"/>
    <col min="19" max="19" width="22.83203125" style="14" customWidth="1"/>
    <col min="20" max="16384" width="9.1640625" style="14"/>
  </cols>
  <sheetData>
    <row r="1" spans="1:14" ht="31.15" customHeight="1">
      <c r="L1" s="104" t="s">
        <v>667</v>
      </c>
      <c r="M1" s="104"/>
      <c r="N1" s="104"/>
    </row>
    <row r="2" spans="1:14" ht="31.15" customHeight="1">
      <c r="L2" s="105" t="s">
        <v>875</v>
      </c>
      <c r="M2" s="105"/>
      <c r="N2" s="105"/>
    </row>
    <row r="3" spans="1:14" ht="33.6" customHeight="1">
      <c r="L3" s="99" t="s">
        <v>878</v>
      </c>
      <c r="M3" s="99"/>
      <c r="N3" s="99"/>
    </row>
    <row r="4" spans="1:14" ht="56.45" customHeight="1">
      <c r="L4" s="100" t="s">
        <v>764</v>
      </c>
      <c r="M4" s="100"/>
      <c r="N4" s="100"/>
    </row>
    <row r="5" spans="1:14" ht="30.6" customHeight="1">
      <c r="A5" s="15"/>
      <c r="B5" s="15"/>
      <c r="C5" s="15"/>
      <c r="D5" s="15"/>
      <c r="E5" s="15"/>
      <c r="F5" s="15"/>
      <c r="G5" s="15"/>
      <c r="H5" s="16"/>
      <c r="I5" s="16"/>
      <c r="J5" s="17"/>
      <c r="K5" s="15"/>
      <c r="L5" s="15"/>
      <c r="M5" s="15"/>
      <c r="N5" s="15"/>
    </row>
    <row r="6" spans="1:14" ht="28.9" customHeight="1">
      <c r="A6" s="15"/>
      <c r="B6" s="15"/>
      <c r="C6" s="15"/>
      <c r="D6" s="15"/>
      <c r="E6" s="15"/>
      <c r="F6" s="15"/>
      <c r="G6" s="15"/>
      <c r="H6" s="15"/>
      <c r="I6" s="15"/>
      <c r="J6" s="18"/>
      <c r="K6" s="15"/>
      <c r="L6" s="105" t="s">
        <v>577</v>
      </c>
      <c r="M6" s="105"/>
      <c r="N6" s="105"/>
    </row>
    <row r="7" spans="1:14" ht="28.5" customHeight="1">
      <c r="A7" s="15"/>
      <c r="B7" s="15"/>
      <c r="C7" s="15"/>
      <c r="D7" s="15"/>
      <c r="E7" s="15"/>
      <c r="F7" s="15"/>
      <c r="G7" s="15"/>
      <c r="H7" s="19"/>
      <c r="I7" s="19"/>
      <c r="J7" s="18"/>
      <c r="K7" s="15"/>
      <c r="L7" s="103" t="s">
        <v>879</v>
      </c>
      <c r="M7" s="103"/>
      <c r="N7" s="103"/>
    </row>
    <row r="8" spans="1:14" ht="37.15" customHeight="1">
      <c r="A8" s="15"/>
      <c r="B8" s="15"/>
      <c r="C8" s="15"/>
      <c r="D8" s="15"/>
      <c r="E8" s="15"/>
      <c r="F8" s="15"/>
      <c r="G8" s="15"/>
      <c r="H8" s="20"/>
      <c r="I8" s="20"/>
      <c r="J8" s="21"/>
      <c r="K8" s="15"/>
      <c r="L8" s="99" t="s">
        <v>880</v>
      </c>
      <c r="M8" s="99"/>
      <c r="N8" s="99"/>
    </row>
    <row r="9" spans="1:14" ht="30.75" customHeight="1">
      <c r="A9" s="15"/>
      <c r="B9" s="15"/>
      <c r="C9" s="15"/>
      <c r="D9" s="15"/>
      <c r="E9" s="15"/>
      <c r="F9" s="15"/>
      <c r="G9" s="15"/>
      <c r="H9" s="15"/>
      <c r="I9" s="15"/>
      <c r="J9" s="20"/>
      <c r="K9" s="15"/>
      <c r="L9" s="100" t="s">
        <v>881</v>
      </c>
      <c r="M9" s="100"/>
      <c r="N9" s="100"/>
    </row>
    <row r="10" spans="1:14" s="3" customFormat="1" ht="33" customHeight="1">
      <c r="A10" s="101" t="s">
        <v>876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s="3" customFormat="1" ht="18.75">
      <c r="A11" s="22"/>
      <c r="B11" s="23">
        <v>1356300000</v>
      </c>
      <c r="C11" s="22"/>
      <c r="D11" s="24"/>
      <c r="E11" s="24"/>
      <c r="F11" s="22"/>
      <c r="H11" s="102"/>
      <c r="I11" s="22"/>
      <c r="J11" s="22"/>
    </row>
    <row r="12" spans="1:14" s="3" customFormat="1" ht="18.75">
      <c r="A12" s="22"/>
      <c r="B12" s="25" t="s">
        <v>0</v>
      </c>
      <c r="C12" s="22"/>
      <c r="D12" s="26"/>
      <c r="E12" s="26"/>
      <c r="F12" s="22"/>
      <c r="H12" s="102"/>
      <c r="I12" s="22"/>
      <c r="J12" s="22"/>
      <c r="N12" s="27" t="s">
        <v>134</v>
      </c>
    </row>
    <row r="13" spans="1:14" s="3" customFormat="1" ht="18.75">
      <c r="A13" s="91" t="s">
        <v>9</v>
      </c>
      <c r="B13" s="91" t="s">
        <v>10</v>
      </c>
      <c r="C13" s="91" t="s">
        <v>11</v>
      </c>
      <c r="D13" s="91" t="s">
        <v>12</v>
      </c>
      <c r="E13" s="91" t="s">
        <v>13</v>
      </c>
      <c r="F13" s="91" t="s">
        <v>14</v>
      </c>
      <c r="G13" s="91" t="s">
        <v>15</v>
      </c>
      <c r="H13" s="91" t="s">
        <v>16</v>
      </c>
      <c r="I13" s="91" t="s">
        <v>19</v>
      </c>
      <c r="J13" s="92" t="s">
        <v>17</v>
      </c>
      <c r="K13" s="92"/>
      <c r="L13" s="92"/>
      <c r="M13" s="92"/>
      <c r="N13" s="92"/>
    </row>
    <row r="14" spans="1:14" s="3" customFormat="1" ht="109.5" customHeight="1">
      <c r="A14" s="91"/>
      <c r="B14" s="91"/>
      <c r="C14" s="91"/>
      <c r="D14" s="91"/>
      <c r="E14" s="91"/>
      <c r="F14" s="91"/>
      <c r="G14" s="91"/>
      <c r="H14" s="91"/>
      <c r="I14" s="91"/>
      <c r="J14" s="28" t="s">
        <v>4</v>
      </c>
      <c r="K14" s="28" t="s">
        <v>5</v>
      </c>
      <c r="L14" s="28" t="s">
        <v>6</v>
      </c>
      <c r="M14" s="28" t="s">
        <v>7</v>
      </c>
      <c r="N14" s="28" t="s">
        <v>8</v>
      </c>
    </row>
    <row r="15" spans="1:14" s="3" customFormat="1" ht="22.15" customHeight="1">
      <c r="A15" s="29">
        <v>1</v>
      </c>
      <c r="B15" s="29">
        <v>2</v>
      </c>
      <c r="C15" s="29">
        <v>3</v>
      </c>
      <c r="D15" s="29">
        <v>4</v>
      </c>
      <c r="E15" s="29">
        <v>5</v>
      </c>
      <c r="F15" s="29">
        <v>6</v>
      </c>
      <c r="G15" s="29">
        <v>7</v>
      </c>
      <c r="H15" s="29">
        <v>8</v>
      </c>
      <c r="I15" s="29">
        <v>9</v>
      </c>
      <c r="J15" s="29">
        <v>10</v>
      </c>
      <c r="K15" s="29">
        <v>11</v>
      </c>
      <c r="L15" s="29">
        <v>12</v>
      </c>
      <c r="M15" s="29">
        <v>13</v>
      </c>
      <c r="N15" s="29">
        <v>14</v>
      </c>
    </row>
    <row r="16" spans="1:14" s="3" customFormat="1" ht="90.75" customHeight="1">
      <c r="A16" s="30">
        <v>1</v>
      </c>
      <c r="B16" s="7" t="s">
        <v>20</v>
      </c>
      <c r="C16" s="2"/>
      <c r="D16" s="2"/>
      <c r="E16" s="2"/>
      <c r="F16" s="7" t="s">
        <v>155</v>
      </c>
      <c r="G16" s="4"/>
      <c r="H16" s="8">
        <f>SUM(H17:H40)</f>
        <v>6215814401.6399994</v>
      </c>
      <c r="I16" s="8">
        <f t="shared" ref="I16:N16" si="0">SUM(I17:I40)</f>
        <v>755887264.6400001</v>
      </c>
      <c r="J16" s="8">
        <f t="shared" si="0"/>
        <v>94372308.390000001</v>
      </c>
      <c r="K16" s="8">
        <f t="shared" si="0"/>
        <v>0</v>
      </c>
      <c r="L16" s="8">
        <f t="shared" si="0"/>
        <v>0</v>
      </c>
      <c r="M16" s="8">
        <f t="shared" si="0"/>
        <v>533591206.25</v>
      </c>
      <c r="N16" s="8">
        <f t="shared" si="0"/>
        <v>127923750</v>
      </c>
    </row>
    <row r="17" spans="1:14" s="3" customFormat="1" ht="110.25" customHeight="1">
      <c r="A17" s="12" t="s">
        <v>61</v>
      </c>
      <c r="B17" s="2" t="s">
        <v>589</v>
      </c>
      <c r="C17" s="2" t="s">
        <v>21</v>
      </c>
      <c r="D17" s="2">
        <v>1217480</v>
      </c>
      <c r="E17" s="2" t="s">
        <v>120</v>
      </c>
      <c r="F17" s="2" t="s">
        <v>154</v>
      </c>
      <c r="G17" s="4" t="s">
        <v>135</v>
      </c>
      <c r="H17" s="5">
        <v>49441944</v>
      </c>
      <c r="I17" s="5">
        <f>SUM(J17:M17)</f>
        <v>15706998</v>
      </c>
      <c r="J17" s="5"/>
      <c r="K17" s="5"/>
      <c r="L17" s="5"/>
      <c r="M17" s="5">
        <v>15706998</v>
      </c>
      <c r="N17" s="4"/>
    </row>
    <row r="18" spans="1:14" s="3" customFormat="1" ht="119.25" customHeight="1">
      <c r="A18" s="12" t="s">
        <v>62</v>
      </c>
      <c r="B18" s="2" t="s">
        <v>99</v>
      </c>
      <c r="C18" s="2" t="s">
        <v>22</v>
      </c>
      <c r="D18" s="2">
        <v>1917427</v>
      </c>
      <c r="E18" s="2" t="s">
        <v>637</v>
      </c>
      <c r="F18" s="2" t="s">
        <v>155</v>
      </c>
      <c r="G18" s="4" t="s">
        <v>126</v>
      </c>
      <c r="H18" s="5">
        <v>423160608.75</v>
      </c>
      <c r="I18" s="5">
        <f t="shared" ref="I18:I75" si="1">SUM(J18:M18)</f>
        <v>51295000</v>
      </c>
      <c r="J18" s="5"/>
      <c r="K18" s="5"/>
      <c r="L18" s="5"/>
      <c r="M18" s="5">
        <v>51295000</v>
      </c>
      <c r="N18" s="4"/>
    </row>
    <row r="19" spans="1:14" s="3" customFormat="1" ht="101.25">
      <c r="A19" s="12" t="s">
        <v>64</v>
      </c>
      <c r="B19" s="2" t="s">
        <v>100</v>
      </c>
      <c r="C19" s="2" t="s">
        <v>23</v>
      </c>
      <c r="D19" s="2">
        <v>1917480</v>
      </c>
      <c r="E19" s="2" t="s">
        <v>120</v>
      </c>
      <c r="F19" s="2" t="s">
        <v>155</v>
      </c>
      <c r="G19" s="4" t="s">
        <v>127</v>
      </c>
      <c r="H19" s="5">
        <v>556426420.52999997</v>
      </c>
      <c r="I19" s="5">
        <f t="shared" si="1"/>
        <v>40033000</v>
      </c>
      <c r="J19" s="5"/>
      <c r="K19" s="5"/>
      <c r="L19" s="5"/>
      <c r="M19" s="5">
        <v>40033000</v>
      </c>
      <c r="N19" s="4"/>
    </row>
    <row r="20" spans="1:14" s="3" customFormat="1" ht="101.25">
      <c r="A20" s="12" t="s">
        <v>65</v>
      </c>
      <c r="B20" s="2" t="s">
        <v>101</v>
      </c>
      <c r="C20" s="2" t="s">
        <v>24</v>
      </c>
      <c r="D20" s="2">
        <v>1917480</v>
      </c>
      <c r="E20" s="2" t="s">
        <v>120</v>
      </c>
      <c r="F20" s="2" t="s">
        <v>155</v>
      </c>
      <c r="G20" s="4" t="s">
        <v>128</v>
      </c>
      <c r="H20" s="5">
        <v>171364539.94</v>
      </c>
      <c r="I20" s="5">
        <f t="shared" si="1"/>
        <v>38200000</v>
      </c>
      <c r="J20" s="5"/>
      <c r="K20" s="5"/>
      <c r="L20" s="5"/>
      <c r="M20" s="5">
        <v>38200000</v>
      </c>
      <c r="N20" s="4"/>
    </row>
    <row r="21" spans="1:14" s="3" customFormat="1" ht="108" customHeight="1">
      <c r="A21" s="12" t="s">
        <v>66</v>
      </c>
      <c r="B21" s="2" t="s">
        <v>102</v>
      </c>
      <c r="C21" s="2" t="s">
        <v>25</v>
      </c>
      <c r="D21" s="2">
        <v>1917480</v>
      </c>
      <c r="E21" s="2" t="s">
        <v>120</v>
      </c>
      <c r="F21" s="2" t="s">
        <v>155</v>
      </c>
      <c r="G21" s="4" t="s">
        <v>129</v>
      </c>
      <c r="H21" s="5">
        <v>117963566.04000001</v>
      </c>
      <c r="I21" s="5">
        <f t="shared" si="1"/>
        <v>115029109.62</v>
      </c>
      <c r="J21" s="5"/>
      <c r="K21" s="5"/>
      <c r="L21" s="5"/>
      <c r="M21" s="5">
        <f>61029109.62+54000000</f>
        <v>115029109.62</v>
      </c>
      <c r="N21" s="4"/>
    </row>
    <row r="22" spans="1:14" s="3" customFormat="1" ht="101.25">
      <c r="A22" s="12" t="s">
        <v>67</v>
      </c>
      <c r="B22" s="2" t="s">
        <v>641</v>
      </c>
      <c r="C22" s="2" t="s">
        <v>26</v>
      </c>
      <c r="D22" s="2">
        <v>1917480</v>
      </c>
      <c r="E22" s="2" t="s">
        <v>120</v>
      </c>
      <c r="F22" s="2" t="s">
        <v>155</v>
      </c>
      <c r="G22" s="4" t="s">
        <v>130</v>
      </c>
      <c r="H22" s="5">
        <v>73440848.959999993</v>
      </c>
      <c r="I22" s="5">
        <f t="shared" si="1"/>
        <v>30000000</v>
      </c>
      <c r="J22" s="5"/>
      <c r="K22" s="5"/>
      <c r="L22" s="5"/>
      <c r="M22" s="5">
        <v>30000000</v>
      </c>
      <c r="N22" s="4"/>
    </row>
    <row r="23" spans="1:14" s="3" customFormat="1" ht="107.45" customHeight="1">
      <c r="A23" s="12" t="s">
        <v>68</v>
      </c>
      <c r="B23" s="2" t="s">
        <v>590</v>
      </c>
      <c r="C23" s="2" t="s">
        <v>27</v>
      </c>
      <c r="D23" s="2">
        <v>1917427</v>
      </c>
      <c r="E23" s="2" t="s">
        <v>637</v>
      </c>
      <c r="F23" s="2" t="s">
        <v>155</v>
      </c>
      <c r="G23" s="4" t="s">
        <v>131</v>
      </c>
      <c r="H23" s="5">
        <v>250940090.02000001</v>
      </c>
      <c r="I23" s="5">
        <f t="shared" si="1"/>
        <v>19120000</v>
      </c>
      <c r="J23" s="5"/>
      <c r="K23" s="5"/>
      <c r="L23" s="5"/>
      <c r="M23" s="5">
        <v>19120000</v>
      </c>
      <c r="N23" s="4"/>
    </row>
    <row r="24" spans="1:14" s="3" customFormat="1" ht="101.25">
      <c r="A24" s="12" t="s">
        <v>69</v>
      </c>
      <c r="B24" s="2" t="s">
        <v>103</v>
      </c>
      <c r="C24" s="2" t="s">
        <v>28</v>
      </c>
      <c r="D24" s="2">
        <v>1917427</v>
      </c>
      <c r="E24" s="2" t="s">
        <v>637</v>
      </c>
      <c r="F24" s="2" t="s">
        <v>155</v>
      </c>
      <c r="G24" s="4" t="s">
        <v>126</v>
      </c>
      <c r="H24" s="5">
        <v>61280383.380000003</v>
      </c>
      <c r="I24" s="5">
        <f t="shared" si="1"/>
        <v>10005000</v>
      </c>
      <c r="J24" s="5"/>
      <c r="K24" s="5"/>
      <c r="L24" s="5"/>
      <c r="M24" s="5">
        <v>10005000</v>
      </c>
      <c r="N24" s="4"/>
    </row>
    <row r="25" spans="1:14" s="3" customFormat="1" ht="106.5" customHeight="1">
      <c r="A25" s="12" t="s">
        <v>70</v>
      </c>
      <c r="B25" s="2" t="s">
        <v>591</v>
      </c>
      <c r="C25" s="2" t="s">
        <v>29</v>
      </c>
      <c r="D25" s="2">
        <v>4617480</v>
      </c>
      <c r="E25" s="2" t="s">
        <v>120</v>
      </c>
      <c r="F25" s="2" t="s">
        <v>336</v>
      </c>
      <c r="G25" s="4" t="s">
        <v>128</v>
      </c>
      <c r="H25" s="5">
        <v>26351416</v>
      </c>
      <c r="I25" s="5">
        <f t="shared" si="1"/>
        <v>7000000</v>
      </c>
      <c r="J25" s="5"/>
      <c r="K25" s="5"/>
      <c r="L25" s="5"/>
      <c r="M25" s="5">
        <v>7000000</v>
      </c>
      <c r="N25" s="4"/>
    </row>
    <row r="26" spans="1:14" s="3" customFormat="1" ht="101.25">
      <c r="A26" s="12" t="s">
        <v>363</v>
      </c>
      <c r="B26" s="2" t="s">
        <v>156</v>
      </c>
      <c r="C26" s="2" t="s">
        <v>157</v>
      </c>
      <c r="D26" s="2">
        <v>1917427</v>
      </c>
      <c r="E26" s="2" t="s">
        <v>637</v>
      </c>
      <c r="F26" s="2" t="s">
        <v>155</v>
      </c>
      <c r="G26" s="4" t="s">
        <v>581</v>
      </c>
      <c r="H26" s="5">
        <v>804303348</v>
      </c>
      <c r="I26" s="5">
        <f t="shared" si="1"/>
        <v>10000000</v>
      </c>
      <c r="J26" s="5">
        <v>10000000</v>
      </c>
      <c r="K26" s="5"/>
      <c r="L26" s="5"/>
      <c r="M26" s="5"/>
      <c r="N26" s="4"/>
    </row>
    <row r="27" spans="1:14" s="3" customFormat="1" ht="101.25">
      <c r="A27" s="12" t="s">
        <v>364</v>
      </c>
      <c r="B27" s="2" t="s">
        <v>592</v>
      </c>
      <c r="C27" s="2" t="s">
        <v>165</v>
      </c>
      <c r="D27" s="2">
        <v>4517480</v>
      </c>
      <c r="E27" s="2" t="s">
        <v>120</v>
      </c>
      <c r="F27" s="2" t="s">
        <v>333</v>
      </c>
      <c r="G27" s="4" t="s">
        <v>135</v>
      </c>
      <c r="H27" s="5">
        <v>57073359</v>
      </c>
      <c r="I27" s="5">
        <f t="shared" si="1"/>
        <v>13500000</v>
      </c>
      <c r="J27" s="5">
        <v>13500000</v>
      </c>
      <c r="K27" s="5"/>
      <c r="L27" s="5"/>
      <c r="M27" s="5"/>
      <c r="N27" s="4"/>
    </row>
    <row r="28" spans="1:14" s="3" customFormat="1" ht="101.25">
      <c r="A28" s="12" t="s">
        <v>365</v>
      </c>
      <c r="B28" s="2" t="s">
        <v>160</v>
      </c>
      <c r="C28" s="2" t="s">
        <v>166</v>
      </c>
      <c r="D28" s="2">
        <v>4317480</v>
      </c>
      <c r="E28" s="2" t="s">
        <v>120</v>
      </c>
      <c r="F28" s="2" t="s">
        <v>334</v>
      </c>
      <c r="G28" s="4" t="s">
        <v>135</v>
      </c>
      <c r="H28" s="5">
        <v>6904971</v>
      </c>
      <c r="I28" s="5">
        <f t="shared" si="1"/>
        <v>2441396</v>
      </c>
      <c r="J28" s="5">
        <f>2441396-67088.24</f>
        <v>2374307.7599999998</v>
      </c>
      <c r="K28" s="5"/>
      <c r="L28" s="5"/>
      <c r="M28" s="5">
        <v>67088.240000000005</v>
      </c>
      <c r="N28" s="4"/>
    </row>
    <row r="29" spans="1:14" s="3" customFormat="1" ht="101.25">
      <c r="A29" s="12" t="s">
        <v>366</v>
      </c>
      <c r="B29" s="2" t="s">
        <v>575</v>
      </c>
      <c r="C29" s="2" t="s">
        <v>167</v>
      </c>
      <c r="D29" s="2">
        <v>4517480</v>
      </c>
      <c r="E29" s="2" t="s">
        <v>120</v>
      </c>
      <c r="F29" s="2" t="s">
        <v>333</v>
      </c>
      <c r="G29" s="4" t="s">
        <v>135</v>
      </c>
      <c r="H29" s="5">
        <v>8727988</v>
      </c>
      <c r="I29" s="5">
        <f t="shared" si="1"/>
        <v>1950000</v>
      </c>
      <c r="J29" s="5">
        <v>1950000</v>
      </c>
      <c r="K29" s="5"/>
      <c r="L29" s="5"/>
      <c r="M29" s="5"/>
      <c r="N29" s="4"/>
    </row>
    <row r="30" spans="1:14" s="3" customFormat="1" ht="101.25">
      <c r="A30" s="12" t="s">
        <v>367</v>
      </c>
      <c r="B30" s="2" t="s">
        <v>161</v>
      </c>
      <c r="C30" s="2" t="s">
        <v>168</v>
      </c>
      <c r="D30" s="2">
        <v>1917480</v>
      </c>
      <c r="E30" s="2" t="s">
        <v>120</v>
      </c>
      <c r="F30" s="2" t="s">
        <v>155</v>
      </c>
      <c r="G30" s="4" t="s">
        <v>135</v>
      </c>
      <c r="H30" s="5">
        <v>80008063.230000004</v>
      </c>
      <c r="I30" s="5">
        <f t="shared" si="1"/>
        <v>10076610.93</v>
      </c>
      <c r="J30" s="5">
        <v>10000000</v>
      </c>
      <c r="K30" s="5"/>
      <c r="L30" s="5"/>
      <c r="M30" s="5">
        <v>76610.929999999993</v>
      </c>
      <c r="N30" s="4"/>
    </row>
    <row r="31" spans="1:14" s="3" customFormat="1" ht="101.25">
      <c r="A31" s="12" t="s">
        <v>368</v>
      </c>
      <c r="B31" s="2" t="s">
        <v>576</v>
      </c>
      <c r="C31" s="2" t="s">
        <v>169</v>
      </c>
      <c r="D31" s="2">
        <v>4317480</v>
      </c>
      <c r="E31" s="2" t="s">
        <v>120</v>
      </c>
      <c r="F31" s="2" t="s">
        <v>334</v>
      </c>
      <c r="G31" s="4" t="s">
        <v>135</v>
      </c>
      <c r="H31" s="5">
        <v>7236016</v>
      </c>
      <c r="I31" s="5">
        <f t="shared" si="1"/>
        <v>4100000</v>
      </c>
      <c r="J31" s="5">
        <f>4000000+100000</f>
        <v>4100000</v>
      </c>
      <c r="K31" s="5"/>
      <c r="L31" s="5"/>
      <c r="M31" s="5"/>
      <c r="N31" s="4"/>
    </row>
    <row r="32" spans="1:14" s="3" customFormat="1" ht="101.25">
      <c r="A32" s="12" t="s">
        <v>369</v>
      </c>
      <c r="B32" s="2" t="s">
        <v>593</v>
      </c>
      <c r="C32" s="2" t="s">
        <v>170</v>
      </c>
      <c r="D32" s="2">
        <v>4517480</v>
      </c>
      <c r="E32" s="2" t="s">
        <v>120</v>
      </c>
      <c r="F32" s="2" t="s">
        <v>333</v>
      </c>
      <c r="G32" s="4" t="s">
        <v>135</v>
      </c>
      <c r="H32" s="5">
        <v>31976898</v>
      </c>
      <c r="I32" s="5">
        <f t="shared" si="1"/>
        <v>7000000</v>
      </c>
      <c r="J32" s="5">
        <v>7000000</v>
      </c>
      <c r="K32" s="5"/>
      <c r="L32" s="5"/>
      <c r="M32" s="5"/>
      <c r="N32" s="4"/>
    </row>
    <row r="33" spans="1:15" s="3" customFormat="1" ht="101.25">
      <c r="A33" s="12" t="s">
        <v>370</v>
      </c>
      <c r="B33" s="2" t="s">
        <v>162</v>
      </c>
      <c r="C33" s="2" t="s">
        <v>171</v>
      </c>
      <c r="D33" s="2">
        <v>1917480</v>
      </c>
      <c r="E33" s="2" t="s">
        <v>120</v>
      </c>
      <c r="F33" s="2" t="s">
        <v>155</v>
      </c>
      <c r="G33" s="4" t="s">
        <v>142</v>
      </c>
      <c r="H33" s="5">
        <v>288907288.66000003</v>
      </c>
      <c r="I33" s="5">
        <f t="shared" si="1"/>
        <v>180733893.15000001</v>
      </c>
      <c r="J33" s="5">
        <v>23675493.690000001</v>
      </c>
      <c r="K33" s="5"/>
      <c r="L33" s="5"/>
      <c r="M33" s="5">
        <f>7058399.46+150000000</f>
        <v>157058399.46000001</v>
      </c>
      <c r="N33" s="4"/>
    </row>
    <row r="34" spans="1:15" s="3" customFormat="1" ht="182.25">
      <c r="A34" s="12" t="s">
        <v>371</v>
      </c>
      <c r="B34" s="2" t="s">
        <v>158</v>
      </c>
      <c r="C34" s="2" t="s">
        <v>159</v>
      </c>
      <c r="D34" s="2">
        <v>1217480</v>
      </c>
      <c r="E34" s="2" t="s">
        <v>120</v>
      </c>
      <c r="F34" s="2" t="s">
        <v>154</v>
      </c>
      <c r="G34" s="4" t="s">
        <v>547</v>
      </c>
      <c r="H34" s="5">
        <v>58193138</v>
      </c>
      <c r="I34" s="5">
        <f t="shared" si="1"/>
        <v>8175470.5999999996</v>
      </c>
      <c r="J34" s="5">
        <f>4000000+4175470.6</f>
        <v>8175470.5999999996</v>
      </c>
      <c r="K34" s="5"/>
      <c r="L34" s="5"/>
      <c r="M34" s="5"/>
      <c r="N34" s="4"/>
    </row>
    <row r="35" spans="1:15" s="3" customFormat="1" ht="101.25">
      <c r="A35" s="12" t="s">
        <v>372</v>
      </c>
      <c r="B35" s="2" t="s">
        <v>163</v>
      </c>
      <c r="C35" s="2" t="s">
        <v>172</v>
      </c>
      <c r="D35" s="2">
        <v>1917480</v>
      </c>
      <c r="E35" s="2" t="s">
        <v>120</v>
      </c>
      <c r="F35" s="2" t="s">
        <v>155</v>
      </c>
      <c r="G35" s="4" t="s">
        <v>548</v>
      </c>
      <c r="H35" s="5">
        <v>8337447.1799999997</v>
      </c>
      <c r="I35" s="5">
        <f t="shared" si="1"/>
        <v>5497036.3399999999</v>
      </c>
      <c r="J35" s="5">
        <v>5497036.3399999999</v>
      </c>
      <c r="K35" s="5"/>
      <c r="L35" s="5"/>
      <c r="M35" s="5"/>
      <c r="N35" s="4"/>
    </row>
    <row r="36" spans="1:15" s="3" customFormat="1" ht="101.25">
      <c r="A36" s="12" t="s">
        <v>373</v>
      </c>
      <c r="B36" s="2" t="s">
        <v>164</v>
      </c>
      <c r="C36" s="2" t="s">
        <v>173</v>
      </c>
      <c r="D36" s="2">
        <v>1217480</v>
      </c>
      <c r="E36" s="2" t="s">
        <v>120</v>
      </c>
      <c r="F36" s="2" t="s">
        <v>154</v>
      </c>
      <c r="G36" s="4" t="s">
        <v>547</v>
      </c>
      <c r="H36" s="5">
        <v>18000000</v>
      </c>
      <c r="I36" s="5">
        <f t="shared" si="1"/>
        <v>4000000</v>
      </c>
      <c r="J36" s="5">
        <v>4000000</v>
      </c>
      <c r="K36" s="5"/>
      <c r="L36" s="5"/>
      <c r="M36" s="5"/>
      <c r="N36" s="4"/>
    </row>
    <row r="37" spans="1:15" s="3" customFormat="1" ht="101.25">
      <c r="A37" s="12" t="s">
        <v>485</v>
      </c>
      <c r="B37" s="2" t="s">
        <v>483</v>
      </c>
      <c r="C37" s="2" t="s">
        <v>484</v>
      </c>
      <c r="D37" s="2">
        <v>4317480</v>
      </c>
      <c r="E37" s="2" t="s">
        <v>120</v>
      </c>
      <c r="F37" s="2" t="s">
        <v>334</v>
      </c>
      <c r="G37" s="31">
        <v>2026</v>
      </c>
      <c r="H37" s="5">
        <v>19100000</v>
      </c>
      <c r="I37" s="5">
        <f t="shared" si="1"/>
        <v>3000000</v>
      </c>
      <c r="J37" s="5">
        <v>3000000</v>
      </c>
      <c r="K37" s="5"/>
      <c r="L37" s="5"/>
      <c r="M37" s="5"/>
      <c r="N37" s="4"/>
    </row>
    <row r="38" spans="1:15" s="3" customFormat="1" ht="101.25">
      <c r="A38" s="12" t="s">
        <v>487</v>
      </c>
      <c r="B38" s="2" t="s">
        <v>486</v>
      </c>
      <c r="C38" s="2" t="s">
        <v>488</v>
      </c>
      <c r="D38" s="2">
        <v>4317480</v>
      </c>
      <c r="E38" s="2" t="s">
        <v>120</v>
      </c>
      <c r="F38" s="2" t="s">
        <v>334</v>
      </c>
      <c r="G38" s="31">
        <v>2026</v>
      </c>
      <c r="H38" s="5">
        <v>12970000</v>
      </c>
      <c r="I38" s="5">
        <f t="shared" si="1"/>
        <v>100000</v>
      </c>
      <c r="J38" s="5">
        <v>100000</v>
      </c>
      <c r="K38" s="5"/>
      <c r="L38" s="5"/>
      <c r="M38" s="5"/>
      <c r="N38" s="4"/>
    </row>
    <row r="39" spans="1:15" s="3" customFormat="1" ht="111" customHeight="1">
      <c r="A39" s="12" t="s">
        <v>585</v>
      </c>
      <c r="B39" s="2" t="s">
        <v>586</v>
      </c>
      <c r="C39" s="2" t="s">
        <v>587</v>
      </c>
      <c r="D39" s="2">
        <v>1917480</v>
      </c>
      <c r="E39" s="2" t="s">
        <v>120</v>
      </c>
      <c r="F39" s="2" t="s">
        <v>155</v>
      </c>
      <c r="G39" s="4" t="s">
        <v>588</v>
      </c>
      <c r="H39" s="5">
        <v>2726060130.9500003</v>
      </c>
      <c r="I39" s="5">
        <f>SUM(J39:N39)</f>
        <v>127923750</v>
      </c>
      <c r="J39" s="5"/>
      <c r="K39" s="5"/>
      <c r="L39" s="5"/>
      <c r="M39" s="5"/>
      <c r="N39" s="4">
        <v>127923750</v>
      </c>
    </row>
    <row r="40" spans="1:15" s="3" customFormat="1" ht="111" customHeight="1">
      <c r="A40" s="12" t="s">
        <v>675</v>
      </c>
      <c r="B40" s="2" t="s">
        <v>673</v>
      </c>
      <c r="C40" s="2" t="s">
        <v>674</v>
      </c>
      <c r="D40" s="2">
        <v>1217480</v>
      </c>
      <c r="E40" s="2" t="s">
        <v>120</v>
      </c>
      <c r="F40" s="2" t="s">
        <v>154</v>
      </c>
      <c r="G40" s="4" t="s">
        <v>136</v>
      </c>
      <c r="H40" s="5">
        <v>357645936</v>
      </c>
      <c r="I40" s="5">
        <f>SUM(J40:N40)</f>
        <v>51000000</v>
      </c>
      <c r="J40" s="5">
        <v>1000000</v>
      </c>
      <c r="K40" s="5"/>
      <c r="L40" s="5"/>
      <c r="M40" s="5">
        <v>50000000</v>
      </c>
      <c r="N40" s="4"/>
    </row>
    <row r="41" spans="1:15" s="3" customFormat="1" ht="81.75" customHeight="1">
      <c r="A41" s="12" t="s">
        <v>71</v>
      </c>
      <c r="B41" s="7" t="s">
        <v>31</v>
      </c>
      <c r="C41" s="2"/>
      <c r="D41" s="2"/>
      <c r="E41" s="2"/>
      <c r="F41" s="7" t="s">
        <v>154</v>
      </c>
      <c r="G41" s="4"/>
      <c r="H41" s="8">
        <f t="shared" ref="H41:N41" si="2">SUM(H42:H93)</f>
        <v>20838772086.310001</v>
      </c>
      <c r="I41" s="8">
        <f t="shared" si="2"/>
        <v>2031680990.1800001</v>
      </c>
      <c r="J41" s="8">
        <f t="shared" si="2"/>
        <v>271945638</v>
      </c>
      <c r="K41" s="8">
        <f t="shared" si="2"/>
        <v>0</v>
      </c>
      <c r="L41" s="8">
        <f t="shared" si="2"/>
        <v>0</v>
      </c>
      <c r="M41" s="8">
        <f t="shared" si="2"/>
        <v>1759735352.1800001</v>
      </c>
      <c r="N41" s="8">
        <f t="shared" si="2"/>
        <v>0</v>
      </c>
    </row>
    <row r="42" spans="1:15" s="3" customFormat="1" ht="101.25">
      <c r="A42" s="12" t="s">
        <v>72</v>
      </c>
      <c r="B42" s="2" t="s">
        <v>104</v>
      </c>
      <c r="C42" s="2" t="s">
        <v>30</v>
      </c>
      <c r="D42" s="2">
        <v>2716091</v>
      </c>
      <c r="E42" s="2" t="s">
        <v>578</v>
      </c>
      <c r="F42" s="2" t="s">
        <v>149</v>
      </c>
      <c r="G42" s="4" t="s">
        <v>130</v>
      </c>
      <c r="H42" s="5">
        <v>3828372921.4299998</v>
      </c>
      <c r="I42" s="5">
        <f t="shared" si="1"/>
        <v>682804750.99000001</v>
      </c>
      <c r="J42" s="5"/>
      <c r="K42" s="5"/>
      <c r="L42" s="5"/>
      <c r="M42" s="5">
        <v>682804750.99000001</v>
      </c>
      <c r="N42" s="4"/>
      <c r="O42" s="32"/>
    </row>
    <row r="43" spans="1:15" s="3" customFormat="1" ht="101.25">
      <c r="A43" s="12" t="s">
        <v>73</v>
      </c>
      <c r="B43" s="2" t="s">
        <v>642</v>
      </c>
      <c r="C43" s="2" t="s">
        <v>32</v>
      </c>
      <c r="D43" s="2">
        <v>2716091</v>
      </c>
      <c r="E43" s="2" t="s">
        <v>578</v>
      </c>
      <c r="F43" s="2" t="s">
        <v>149</v>
      </c>
      <c r="G43" s="4" t="s">
        <v>128</v>
      </c>
      <c r="H43" s="5">
        <v>1071652719.87</v>
      </c>
      <c r="I43" s="5">
        <f t="shared" si="1"/>
        <v>20017892.09</v>
      </c>
      <c r="J43" s="5"/>
      <c r="K43" s="5"/>
      <c r="L43" s="5"/>
      <c r="M43" s="5">
        <v>20017892.09</v>
      </c>
      <c r="N43" s="4"/>
    </row>
    <row r="44" spans="1:15" s="3" customFormat="1" ht="101.25">
      <c r="A44" s="12" t="s">
        <v>74</v>
      </c>
      <c r="B44" s="2" t="s">
        <v>105</v>
      </c>
      <c r="C44" s="2" t="s">
        <v>33</v>
      </c>
      <c r="D44" s="2">
        <v>1216091</v>
      </c>
      <c r="E44" s="2" t="s">
        <v>578</v>
      </c>
      <c r="F44" s="2" t="s">
        <v>154</v>
      </c>
      <c r="G44" s="4" t="s">
        <v>136</v>
      </c>
      <c r="H44" s="5">
        <v>2061000000</v>
      </c>
      <c r="I44" s="5">
        <f t="shared" si="1"/>
        <v>122686273.04000001</v>
      </c>
      <c r="J44" s="5"/>
      <c r="K44" s="5"/>
      <c r="L44" s="5"/>
      <c r="M44" s="5">
        <f>97686273.04+25000000</f>
        <v>122686273.04000001</v>
      </c>
      <c r="N44" s="4"/>
    </row>
    <row r="45" spans="1:15" s="3" customFormat="1" ht="101.25">
      <c r="A45" s="12" t="s">
        <v>75</v>
      </c>
      <c r="B45" s="2" t="s">
        <v>594</v>
      </c>
      <c r="C45" s="2" t="s">
        <v>34</v>
      </c>
      <c r="D45" s="2">
        <v>1216091</v>
      </c>
      <c r="E45" s="2" t="s">
        <v>578</v>
      </c>
      <c r="F45" s="2" t="s">
        <v>154</v>
      </c>
      <c r="G45" s="4" t="s">
        <v>135</v>
      </c>
      <c r="H45" s="5">
        <v>170000000</v>
      </c>
      <c r="I45" s="5">
        <f t="shared" si="1"/>
        <v>58160209.600000001</v>
      </c>
      <c r="J45" s="5">
        <v>20000000</v>
      </c>
      <c r="K45" s="5"/>
      <c r="L45" s="5"/>
      <c r="M45" s="5">
        <v>38160209.600000001</v>
      </c>
      <c r="N45" s="4"/>
    </row>
    <row r="46" spans="1:15" s="3" customFormat="1" ht="101.25">
      <c r="A46" s="12" t="s">
        <v>76</v>
      </c>
      <c r="B46" s="2" t="s">
        <v>106</v>
      </c>
      <c r="C46" s="2" t="s">
        <v>35</v>
      </c>
      <c r="D46" s="2">
        <v>1216091</v>
      </c>
      <c r="E46" s="2" t="s">
        <v>578</v>
      </c>
      <c r="F46" s="2" t="s">
        <v>154</v>
      </c>
      <c r="G46" s="4" t="s">
        <v>137</v>
      </c>
      <c r="H46" s="5">
        <v>211811123</v>
      </c>
      <c r="I46" s="5">
        <f t="shared" si="1"/>
        <v>60000000</v>
      </c>
      <c r="J46" s="5"/>
      <c r="K46" s="5"/>
      <c r="L46" s="5"/>
      <c r="M46" s="5">
        <f>10000000+50000000</f>
        <v>60000000</v>
      </c>
      <c r="N46" s="4"/>
    </row>
    <row r="47" spans="1:15" s="3" customFormat="1" ht="101.25">
      <c r="A47" s="12" t="s">
        <v>77</v>
      </c>
      <c r="B47" s="2" t="s">
        <v>107</v>
      </c>
      <c r="C47" s="2" t="s">
        <v>36</v>
      </c>
      <c r="D47" s="2">
        <v>1216091</v>
      </c>
      <c r="E47" s="2" t="s">
        <v>578</v>
      </c>
      <c r="F47" s="2" t="s">
        <v>154</v>
      </c>
      <c r="G47" s="4" t="s">
        <v>135</v>
      </c>
      <c r="H47" s="33">
        <v>42015514</v>
      </c>
      <c r="I47" s="5">
        <f t="shared" si="1"/>
        <v>9153279.4499999993</v>
      </c>
      <c r="J47" s="5"/>
      <c r="K47" s="5"/>
      <c r="L47" s="5"/>
      <c r="M47" s="5">
        <v>9153279.4499999993</v>
      </c>
      <c r="N47" s="4"/>
    </row>
    <row r="48" spans="1:15" s="3" customFormat="1" ht="101.25">
      <c r="A48" s="12" t="s">
        <v>78</v>
      </c>
      <c r="B48" s="2" t="s">
        <v>841</v>
      </c>
      <c r="C48" s="2" t="s">
        <v>840</v>
      </c>
      <c r="D48" s="2">
        <v>1216091</v>
      </c>
      <c r="E48" s="2" t="s">
        <v>578</v>
      </c>
      <c r="F48" s="2" t="s">
        <v>154</v>
      </c>
      <c r="G48" s="4" t="s">
        <v>477</v>
      </c>
      <c r="H48" s="5">
        <v>907657123</v>
      </c>
      <c r="I48" s="5">
        <f t="shared" si="1"/>
        <v>7166667</v>
      </c>
      <c r="J48" s="5">
        <v>7166667</v>
      </c>
      <c r="K48" s="5"/>
      <c r="L48" s="5"/>
      <c r="M48" s="5">
        <v>0</v>
      </c>
      <c r="N48" s="4"/>
    </row>
    <row r="49" spans="1:14" s="3" customFormat="1" ht="97.5" customHeight="1">
      <c r="A49" s="12" t="s">
        <v>79</v>
      </c>
      <c r="B49" s="2" t="s">
        <v>108</v>
      </c>
      <c r="C49" s="2" t="s">
        <v>37</v>
      </c>
      <c r="D49" s="2">
        <v>1917330</v>
      </c>
      <c r="E49" s="2" t="s">
        <v>18</v>
      </c>
      <c r="F49" s="2" t="s">
        <v>155</v>
      </c>
      <c r="G49" s="4" t="s">
        <v>137</v>
      </c>
      <c r="H49" s="5">
        <v>38771660</v>
      </c>
      <c r="I49" s="5">
        <f t="shared" si="1"/>
        <v>36312947.009999998</v>
      </c>
      <c r="J49" s="5"/>
      <c r="K49" s="5"/>
      <c r="L49" s="5"/>
      <c r="M49" s="5">
        <v>36312947.009999998</v>
      </c>
      <c r="N49" s="4"/>
    </row>
    <row r="50" spans="1:14" s="3" customFormat="1" ht="101.25">
      <c r="A50" s="12" t="s">
        <v>374</v>
      </c>
      <c r="B50" s="2" t="s">
        <v>643</v>
      </c>
      <c r="C50" s="2" t="s">
        <v>187</v>
      </c>
      <c r="D50" s="2">
        <v>1216091</v>
      </c>
      <c r="E50" s="2" t="s">
        <v>578</v>
      </c>
      <c r="F50" s="2" t="s">
        <v>154</v>
      </c>
      <c r="G50" s="4" t="s">
        <v>135</v>
      </c>
      <c r="H50" s="5">
        <v>35076967</v>
      </c>
      <c r="I50" s="5">
        <f t="shared" si="1"/>
        <v>12485381</v>
      </c>
      <c r="J50" s="5">
        <f>5000000+7485381</f>
        <v>12485381</v>
      </c>
      <c r="K50" s="5"/>
      <c r="L50" s="5"/>
      <c r="M50" s="5"/>
      <c r="N50" s="4"/>
    </row>
    <row r="51" spans="1:14" s="3" customFormat="1" ht="101.25">
      <c r="A51" s="12" t="s">
        <v>375</v>
      </c>
      <c r="B51" s="2" t="s">
        <v>644</v>
      </c>
      <c r="C51" s="2" t="s">
        <v>188</v>
      </c>
      <c r="D51" s="2">
        <v>1216091</v>
      </c>
      <c r="E51" s="2" t="s">
        <v>578</v>
      </c>
      <c r="F51" s="2" t="s">
        <v>154</v>
      </c>
      <c r="G51" s="4" t="s">
        <v>135</v>
      </c>
      <c r="H51" s="5">
        <v>44903111</v>
      </c>
      <c r="I51" s="5">
        <f t="shared" si="1"/>
        <v>15891782</v>
      </c>
      <c r="J51" s="5">
        <v>15891782</v>
      </c>
      <c r="K51" s="5"/>
      <c r="L51" s="5"/>
      <c r="M51" s="5"/>
      <c r="N51" s="4"/>
    </row>
    <row r="52" spans="1:14" s="3" customFormat="1" ht="101.25">
      <c r="A52" s="12" t="s">
        <v>376</v>
      </c>
      <c r="B52" s="2" t="s">
        <v>174</v>
      </c>
      <c r="C52" s="2" t="s">
        <v>189</v>
      </c>
      <c r="D52" s="2">
        <v>1216091</v>
      </c>
      <c r="E52" s="2" t="s">
        <v>578</v>
      </c>
      <c r="F52" s="2" t="s">
        <v>154</v>
      </c>
      <c r="G52" s="4" t="s">
        <v>477</v>
      </c>
      <c r="H52" s="5">
        <v>92128022</v>
      </c>
      <c r="I52" s="5">
        <f t="shared" si="1"/>
        <v>2000000</v>
      </c>
      <c r="J52" s="5">
        <v>2000000</v>
      </c>
      <c r="K52" s="5"/>
      <c r="L52" s="5"/>
      <c r="M52" s="5"/>
      <c r="N52" s="4"/>
    </row>
    <row r="53" spans="1:14" s="34" customFormat="1" ht="101.25">
      <c r="A53" s="35" t="s">
        <v>377</v>
      </c>
      <c r="B53" s="13" t="s">
        <v>175</v>
      </c>
      <c r="C53" s="13" t="s">
        <v>811</v>
      </c>
      <c r="D53" s="13">
        <v>1216091</v>
      </c>
      <c r="E53" s="13" t="s">
        <v>578</v>
      </c>
      <c r="F53" s="13" t="s">
        <v>154</v>
      </c>
      <c r="G53" s="38" t="s">
        <v>136</v>
      </c>
      <c r="H53" s="37">
        <v>23475108.010000002</v>
      </c>
      <c r="I53" s="37">
        <f t="shared" si="1"/>
        <v>12000000</v>
      </c>
      <c r="J53" s="37">
        <f>2000000+10000000</f>
        <v>12000000</v>
      </c>
      <c r="K53" s="37"/>
      <c r="L53" s="37"/>
      <c r="M53" s="37"/>
      <c r="N53" s="38"/>
    </row>
    <row r="54" spans="1:14" s="3" customFormat="1" ht="101.25">
      <c r="A54" s="12" t="s">
        <v>378</v>
      </c>
      <c r="B54" s="2" t="s">
        <v>176</v>
      </c>
      <c r="C54" s="2" t="s">
        <v>190</v>
      </c>
      <c r="D54" s="2">
        <v>1216091</v>
      </c>
      <c r="E54" s="2" t="s">
        <v>578</v>
      </c>
      <c r="F54" s="2" t="s">
        <v>154</v>
      </c>
      <c r="G54" s="4" t="s">
        <v>142</v>
      </c>
      <c r="H54" s="5">
        <v>223450376</v>
      </c>
      <c r="I54" s="5">
        <f t="shared" si="1"/>
        <v>2000000</v>
      </c>
      <c r="J54" s="5">
        <v>2000000</v>
      </c>
      <c r="K54" s="5"/>
      <c r="L54" s="5"/>
      <c r="M54" s="5"/>
      <c r="N54" s="4"/>
    </row>
    <row r="55" spans="1:14" s="3" customFormat="1" ht="101.25">
      <c r="A55" s="12" t="s">
        <v>379</v>
      </c>
      <c r="B55" s="2" t="s">
        <v>177</v>
      </c>
      <c r="C55" s="2" t="s">
        <v>191</v>
      </c>
      <c r="D55" s="2">
        <v>1216091</v>
      </c>
      <c r="E55" s="2" t="s">
        <v>578</v>
      </c>
      <c r="F55" s="2" t="s">
        <v>154</v>
      </c>
      <c r="G55" s="4" t="s">
        <v>136</v>
      </c>
      <c r="H55" s="5">
        <v>739478674</v>
      </c>
      <c r="I55" s="5">
        <f t="shared" si="1"/>
        <v>27300000</v>
      </c>
      <c r="J55" s="5">
        <v>2300000</v>
      </c>
      <c r="K55" s="5"/>
      <c r="L55" s="5"/>
      <c r="M55" s="5">
        <f>347000000-322000000</f>
        <v>25000000</v>
      </c>
      <c r="N55" s="4"/>
    </row>
    <row r="56" spans="1:14" s="3" customFormat="1" ht="121.5">
      <c r="A56" s="12" t="s">
        <v>380</v>
      </c>
      <c r="B56" s="2" t="s">
        <v>178</v>
      </c>
      <c r="C56" s="2" t="s">
        <v>192</v>
      </c>
      <c r="D56" s="2">
        <v>4717330</v>
      </c>
      <c r="E56" s="2" t="s">
        <v>18</v>
      </c>
      <c r="F56" s="2" t="s">
        <v>331</v>
      </c>
      <c r="G56" s="4" t="s">
        <v>477</v>
      </c>
      <c r="H56" s="5">
        <v>7500000</v>
      </c>
      <c r="I56" s="5">
        <f t="shared" si="1"/>
        <v>500000</v>
      </c>
      <c r="J56" s="5">
        <f>500000+2000000-2000000</f>
        <v>500000</v>
      </c>
      <c r="K56" s="5"/>
      <c r="L56" s="5"/>
      <c r="M56" s="5"/>
      <c r="N56" s="4"/>
    </row>
    <row r="57" spans="1:14" s="3" customFormat="1" ht="101.25">
      <c r="A57" s="12" t="s">
        <v>381</v>
      </c>
      <c r="B57" s="2" t="s">
        <v>179</v>
      </c>
      <c r="C57" s="2" t="s">
        <v>193</v>
      </c>
      <c r="D57" s="2">
        <v>1216091</v>
      </c>
      <c r="E57" s="2" t="s">
        <v>578</v>
      </c>
      <c r="F57" s="2" t="s">
        <v>154</v>
      </c>
      <c r="G57" s="4" t="s">
        <v>547</v>
      </c>
      <c r="H57" s="5">
        <v>120050000</v>
      </c>
      <c r="I57" s="5">
        <f t="shared" si="1"/>
        <v>5000000</v>
      </c>
      <c r="J57" s="5">
        <v>5000000</v>
      </c>
      <c r="K57" s="5"/>
      <c r="L57" s="5"/>
      <c r="M57" s="5"/>
      <c r="N57" s="4"/>
    </row>
    <row r="58" spans="1:14" s="3" customFormat="1" ht="101.25">
      <c r="A58" s="12" t="s">
        <v>382</v>
      </c>
      <c r="B58" s="2" t="s">
        <v>180</v>
      </c>
      <c r="C58" s="2" t="s">
        <v>194</v>
      </c>
      <c r="D58" s="2">
        <v>2816091</v>
      </c>
      <c r="E58" s="2" t="s">
        <v>578</v>
      </c>
      <c r="F58" s="2" t="s">
        <v>526</v>
      </c>
      <c r="G58" s="4" t="s">
        <v>136</v>
      </c>
      <c r="H58" s="5">
        <v>5300000</v>
      </c>
      <c r="I58" s="5">
        <f t="shared" si="1"/>
        <v>1500000</v>
      </c>
      <c r="J58" s="5">
        <v>1500000</v>
      </c>
      <c r="K58" s="5"/>
      <c r="L58" s="5"/>
      <c r="M58" s="5"/>
      <c r="N58" s="4"/>
    </row>
    <row r="59" spans="1:14" s="3" customFormat="1" ht="101.25">
      <c r="A59" s="12" t="s">
        <v>383</v>
      </c>
      <c r="B59" s="2" t="s">
        <v>181</v>
      </c>
      <c r="C59" s="2" t="s">
        <v>195</v>
      </c>
      <c r="D59" s="2">
        <v>1216091</v>
      </c>
      <c r="E59" s="2" t="s">
        <v>578</v>
      </c>
      <c r="F59" s="2" t="s">
        <v>154</v>
      </c>
      <c r="G59" s="4" t="s">
        <v>547</v>
      </c>
      <c r="H59" s="5">
        <v>20265890</v>
      </c>
      <c r="I59" s="5">
        <f t="shared" si="1"/>
        <v>8842538</v>
      </c>
      <c r="J59" s="5">
        <v>8842538</v>
      </c>
      <c r="K59" s="5"/>
      <c r="L59" s="5"/>
      <c r="M59" s="5"/>
      <c r="N59" s="4"/>
    </row>
    <row r="60" spans="1:14" s="3" customFormat="1" ht="101.25">
      <c r="A60" s="12" t="s">
        <v>384</v>
      </c>
      <c r="B60" s="2" t="s">
        <v>182</v>
      </c>
      <c r="C60" s="2" t="s">
        <v>196</v>
      </c>
      <c r="D60" s="2">
        <v>1211300</v>
      </c>
      <c r="E60" s="2" t="s">
        <v>121</v>
      </c>
      <c r="F60" s="2" t="s">
        <v>154</v>
      </c>
      <c r="G60" s="4" t="s">
        <v>552</v>
      </c>
      <c r="H60" s="5">
        <v>187547447</v>
      </c>
      <c r="I60" s="5">
        <f t="shared" si="1"/>
        <v>5000000</v>
      </c>
      <c r="J60" s="5">
        <v>5000000</v>
      </c>
      <c r="K60" s="5"/>
      <c r="L60" s="5"/>
      <c r="M60" s="5"/>
      <c r="N60" s="4"/>
    </row>
    <row r="61" spans="1:14" s="3" customFormat="1" ht="101.25">
      <c r="A61" s="12" t="s">
        <v>385</v>
      </c>
      <c r="B61" s="2" t="s">
        <v>183</v>
      </c>
      <c r="C61" s="2" t="s">
        <v>197</v>
      </c>
      <c r="D61" s="2">
        <v>1216081</v>
      </c>
      <c r="E61" s="2" t="s">
        <v>638</v>
      </c>
      <c r="F61" s="2" t="s">
        <v>154</v>
      </c>
      <c r="G61" s="4" t="s">
        <v>547</v>
      </c>
      <c r="H61" s="5">
        <v>59809090</v>
      </c>
      <c r="I61" s="5">
        <f t="shared" si="1"/>
        <v>15000000</v>
      </c>
      <c r="J61" s="5">
        <f>5000000+10000000</f>
        <v>15000000</v>
      </c>
      <c r="K61" s="5"/>
      <c r="L61" s="5"/>
      <c r="M61" s="5"/>
      <c r="N61" s="4"/>
    </row>
    <row r="62" spans="1:14" s="3" customFormat="1" ht="132.75" customHeight="1">
      <c r="A62" s="12" t="s">
        <v>386</v>
      </c>
      <c r="B62" s="2" t="s">
        <v>645</v>
      </c>
      <c r="C62" s="2" t="s">
        <v>198</v>
      </c>
      <c r="D62" s="2">
        <v>2817330</v>
      </c>
      <c r="E62" s="2" t="s">
        <v>18</v>
      </c>
      <c r="F62" s="2" t="s">
        <v>526</v>
      </c>
      <c r="G62" s="4" t="s">
        <v>137</v>
      </c>
      <c r="H62" s="5">
        <v>1109322</v>
      </c>
      <c r="I62" s="5">
        <f t="shared" si="1"/>
        <v>511954</v>
      </c>
      <c r="J62" s="5">
        <v>511954</v>
      </c>
      <c r="K62" s="5"/>
      <c r="L62" s="5"/>
      <c r="M62" s="5"/>
      <c r="N62" s="4"/>
    </row>
    <row r="63" spans="1:14" s="3" customFormat="1" ht="101.25">
      <c r="A63" s="12" t="s">
        <v>387</v>
      </c>
      <c r="B63" s="2" t="s">
        <v>595</v>
      </c>
      <c r="C63" s="2" t="s">
        <v>199</v>
      </c>
      <c r="D63" s="2">
        <v>1216091</v>
      </c>
      <c r="E63" s="2" t="s">
        <v>578</v>
      </c>
      <c r="F63" s="2" t="s">
        <v>154</v>
      </c>
      <c r="G63" s="4" t="s">
        <v>135</v>
      </c>
      <c r="H63" s="5">
        <v>7510000</v>
      </c>
      <c r="I63" s="5">
        <f t="shared" si="1"/>
        <v>7507411</v>
      </c>
      <c r="J63" s="5">
        <v>7507411</v>
      </c>
      <c r="K63" s="5"/>
      <c r="L63" s="5"/>
      <c r="M63" s="5"/>
      <c r="N63" s="4"/>
    </row>
    <row r="64" spans="1:14" s="3" customFormat="1" ht="116.25" customHeight="1">
      <c r="A64" s="12" t="s">
        <v>388</v>
      </c>
      <c r="B64" s="2" t="s">
        <v>813</v>
      </c>
      <c r="C64" s="2" t="s">
        <v>812</v>
      </c>
      <c r="D64" s="2">
        <v>2816091</v>
      </c>
      <c r="E64" s="2" t="s">
        <v>578</v>
      </c>
      <c r="F64" s="2" t="s">
        <v>526</v>
      </c>
      <c r="G64" s="4" t="s">
        <v>547</v>
      </c>
      <c r="H64" s="5">
        <v>49999240</v>
      </c>
      <c r="I64" s="5">
        <f t="shared" si="1"/>
        <v>5000000</v>
      </c>
      <c r="J64" s="5">
        <v>5000000</v>
      </c>
      <c r="K64" s="5"/>
      <c r="L64" s="5"/>
      <c r="M64" s="5"/>
      <c r="N64" s="4"/>
    </row>
    <row r="65" spans="1:14" s="3" customFormat="1" ht="101.25">
      <c r="A65" s="12" t="s">
        <v>389</v>
      </c>
      <c r="B65" s="2" t="s">
        <v>184</v>
      </c>
      <c r="C65" s="2" t="s">
        <v>200</v>
      </c>
      <c r="D65" s="2">
        <v>1216091</v>
      </c>
      <c r="E65" s="2" t="s">
        <v>578</v>
      </c>
      <c r="F65" s="2" t="s">
        <v>154</v>
      </c>
      <c r="G65" s="4" t="s">
        <v>136</v>
      </c>
      <c r="H65" s="5">
        <v>2637536360</v>
      </c>
      <c r="I65" s="5">
        <f t="shared" si="1"/>
        <v>45000000</v>
      </c>
      <c r="J65" s="5">
        <v>20000000</v>
      </c>
      <c r="K65" s="5"/>
      <c r="L65" s="5"/>
      <c r="M65" s="5">
        <v>25000000</v>
      </c>
      <c r="N65" s="4"/>
    </row>
    <row r="66" spans="1:14" s="3" customFormat="1" ht="101.25">
      <c r="A66" s="12" t="s">
        <v>390</v>
      </c>
      <c r="B66" s="2" t="s">
        <v>185</v>
      </c>
      <c r="C66" s="2" t="s">
        <v>201</v>
      </c>
      <c r="D66" s="2">
        <v>1216091</v>
      </c>
      <c r="E66" s="2" t="s">
        <v>578</v>
      </c>
      <c r="F66" s="2" t="s">
        <v>154</v>
      </c>
      <c r="G66" s="4" t="s">
        <v>136</v>
      </c>
      <c r="H66" s="5">
        <v>6093096524</v>
      </c>
      <c r="I66" s="5">
        <f t="shared" si="1"/>
        <v>8000000</v>
      </c>
      <c r="J66" s="5">
        <v>8000000</v>
      </c>
      <c r="K66" s="5"/>
      <c r="L66" s="5"/>
      <c r="M66" s="5"/>
      <c r="N66" s="4"/>
    </row>
    <row r="67" spans="1:14" s="3" customFormat="1" ht="101.25">
      <c r="A67" s="12" t="s">
        <v>391</v>
      </c>
      <c r="B67" s="2" t="s">
        <v>646</v>
      </c>
      <c r="C67" s="2" t="s">
        <v>202</v>
      </c>
      <c r="D67" s="2">
        <v>1216091</v>
      </c>
      <c r="E67" s="2" t="s">
        <v>578</v>
      </c>
      <c r="F67" s="2" t="s">
        <v>154</v>
      </c>
      <c r="G67" s="4" t="s">
        <v>137</v>
      </c>
      <c r="H67" s="5">
        <v>766474273</v>
      </c>
      <c r="I67" s="5">
        <f t="shared" si="1"/>
        <v>325000000</v>
      </c>
      <c r="J67" s="5">
        <v>25000000</v>
      </c>
      <c r="K67" s="5"/>
      <c r="L67" s="5"/>
      <c r="M67" s="5">
        <v>300000000</v>
      </c>
      <c r="N67" s="4"/>
    </row>
    <row r="68" spans="1:14" s="3" customFormat="1" ht="101.25">
      <c r="A68" s="12" t="s">
        <v>392</v>
      </c>
      <c r="B68" s="2" t="s">
        <v>186</v>
      </c>
      <c r="C68" s="2" t="s">
        <v>203</v>
      </c>
      <c r="D68" s="2">
        <v>1416091</v>
      </c>
      <c r="E68" s="2" t="s">
        <v>578</v>
      </c>
      <c r="F68" s="2" t="s">
        <v>527</v>
      </c>
      <c r="G68" s="4" t="s">
        <v>553</v>
      </c>
      <c r="H68" s="5">
        <v>45342042</v>
      </c>
      <c r="I68" s="5">
        <f t="shared" si="1"/>
        <v>5000000</v>
      </c>
      <c r="J68" s="5">
        <v>5000000</v>
      </c>
      <c r="K68" s="5"/>
      <c r="L68" s="5"/>
      <c r="M68" s="5"/>
      <c r="N68" s="4"/>
    </row>
    <row r="69" spans="1:14" s="3" customFormat="1" ht="121.5">
      <c r="A69" s="12" t="s">
        <v>554</v>
      </c>
      <c r="B69" s="2" t="s">
        <v>489</v>
      </c>
      <c r="C69" s="2" t="s">
        <v>490</v>
      </c>
      <c r="D69" s="2">
        <v>4116091</v>
      </c>
      <c r="E69" s="2" t="s">
        <v>578</v>
      </c>
      <c r="F69" s="2" t="s">
        <v>332</v>
      </c>
      <c r="G69" s="4" t="s">
        <v>136</v>
      </c>
      <c r="H69" s="5">
        <v>14550000</v>
      </c>
      <c r="I69" s="5">
        <f t="shared" si="1"/>
        <v>600000</v>
      </c>
      <c r="J69" s="5">
        <v>600000</v>
      </c>
      <c r="K69" s="5"/>
      <c r="L69" s="5"/>
      <c r="M69" s="5"/>
      <c r="N69" s="4"/>
    </row>
    <row r="70" spans="1:14" s="3" customFormat="1" ht="101.25">
      <c r="A70" s="12" t="s">
        <v>555</v>
      </c>
      <c r="B70" s="2" t="s">
        <v>492</v>
      </c>
      <c r="C70" s="2" t="s">
        <v>491</v>
      </c>
      <c r="D70" s="2">
        <v>4216091</v>
      </c>
      <c r="E70" s="2" t="s">
        <v>578</v>
      </c>
      <c r="F70" s="2" t="s">
        <v>478</v>
      </c>
      <c r="G70" s="4" t="s">
        <v>136</v>
      </c>
      <c r="H70" s="5">
        <v>3200000</v>
      </c>
      <c r="I70" s="5">
        <f t="shared" si="1"/>
        <v>600000</v>
      </c>
      <c r="J70" s="5">
        <v>600000</v>
      </c>
      <c r="K70" s="5"/>
      <c r="L70" s="5"/>
      <c r="M70" s="5"/>
      <c r="N70" s="4"/>
    </row>
    <row r="71" spans="1:14" s="3" customFormat="1" ht="101.25">
      <c r="A71" s="12" t="s">
        <v>556</v>
      </c>
      <c r="B71" s="2" t="s">
        <v>493</v>
      </c>
      <c r="C71" s="2" t="s">
        <v>495</v>
      </c>
      <c r="D71" s="2">
        <v>4416091</v>
      </c>
      <c r="E71" s="2" t="s">
        <v>578</v>
      </c>
      <c r="F71" s="2" t="s">
        <v>335</v>
      </c>
      <c r="G71" s="4" t="s">
        <v>136</v>
      </c>
      <c r="H71" s="5">
        <v>25500000</v>
      </c>
      <c r="I71" s="5">
        <f t="shared" si="1"/>
        <v>600000</v>
      </c>
      <c r="J71" s="5">
        <v>600000</v>
      </c>
      <c r="K71" s="5"/>
      <c r="L71" s="5"/>
      <c r="M71" s="5"/>
      <c r="N71" s="4"/>
    </row>
    <row r="72" spans="1:14" s="3" customFormat="1" ht="101.25">
      <c r="A72" s="12" t="s">
        <v>557</v>
      </c>
      <c r="B72" s="2" t="s">
        <v>494</v>
      </c>
      <c r="C72" s="2" t="s">
        <v>496</v>
      </c>
      <c r="D72" s="2">
        <v>4516091</v>
      </c>
      <c r="E72" s="2" t="s">
        <v>578</v>
      </c>
      <c r="F72" s="2" t="s">
        <v>333</v>
      </c>
      <c r="G72" s="4" t="s">
        <v>136</v>
      </c>
      <c r="H72" s="5">
        <v>11775000</v>
      </c>
      <c r="I72" s="5">
        <f t="shared" si="1"/>
        <v>600000</v>
      </c>
      <c r="J72" s="5">
        <v>600000</v>
      </c>
      <c r="K72" s="5"/>
      <c r="L72" s="5"/>
      <c r="M72" s="5"/>
      <c r="N72" s="4"/>
    </row>
    <row r="73" spans="1:14" s="3" customFormat="1" ht="192.75" customHeight="1">
      <c r="A73" s="12" t="s">
        <v>558</v>
      </c>
      <c r="B73" s="2" t="s">
        <v>497</v>
      </c>
      <c r="C73" s="2" t="s">
        <v>498</v>
      </c>
      <c r="D73" s="2">
        <v>4717330</v>
      </c>
      <c r="E73" s="2" t="s">
        <v>18</v>
      </c>
      <c r="F73" s="2" t="s">
        <v>331</v>
      </c>
      <c r="G73" s="31">
        <v>2026</v>
      </c>
      <c r="H73" s="5">
        <v>1602600</v>
      </c>
      <c r="I73" s="5">
        <f t="shared" si="1"/>
        <v>855964</v>
      </c>
      <c r="J73" s="5">
        <f>500000+355964</f>
        <v>855964</v>
      </c>
      <c r="K73" s="5"/>
      <c r="L73" s="5"/>
      <c r="M73" s="5"/>
      <c r="N73" s="4"/>
    </row>
    <row r="74" spans="1:14" s="3" customFormat="1" ht="162">
      <c r="A74" s="12" t="s">
        <v>877</v>
      </c>
      <c r="B74" s="2" t="s">
        <v>499</v>
      </c>
      <c r="C74" s="2" t="s">
        <v>500</v>
      </c>
      <c r="D74" s="2">
        <v>4316091</v>
      </c>
      <c r="E74" s="2" t="s">
        <v>578</v>
      </c>
      <c r="F74" s="2" t="s">
        <v>334</v>
      </c>
      <c r="G74" s="31">
        <v>2026</v>
      </c>
      <c r="H74" s="5">
        <v>28593702</v>
      </c>
      <c r="I74" s="5">
        <f t="shared" si="1"/>
        <v>1000000</v>
      </c>
      <c r="J74" s="5">
        <v>1000000</v>
      </c>
      <c r="K74" s="5"/>
      <c r="L74" s="5"/>
      <c r="M74" s="5"/>
      <c r="N74" s="4"/>
    </row>
    <row r="75" spans="1:14" s="3" customFormat="1" ht="135" customHeight="1">
      <c r="A75" s="12" t="s">
        <v>559</v>
      </c>
      <c r="B75" s="2" t="s">
        <v>768</v>
      </c>
      <c r="C75" s="2" t="s">
        <v>676</v>
      </c>
      <c r="D75" s="2">
        <v>1216091</v>
      </c>
      <c r="E75" s="2" t="s">
        <v>578</v>
      </c>
      <c r="F75" s="2" t="s">
        <v>154</v>
      </c>
      <c r="G75" s="31" t="s">
        <v>135</v>
      </c>
      <c r="H75" s="5">
        <v>93202264</v>
      </c>
      <c r="I75" s="5">
        <f t="shared" si="1"/>
        <v>1000000</v>
      </c>
      <c r="J75" s="5">
        <v>1000000</v>
      </c>
      <c r="K75" s="5"/>
      <c r="L75" s="5"/>
      <c r="M75" s="5"/>
      <c r="N75" s="4"/>
    </row>
    <row r="76" spans="1:14" s="3" customFormat="1" ht="108.75" customHeight="1">
      <c r="A76" s="12" t="s">
        <v>744</v>
      </c>
      <c r="B76" s="2" t="s">
        <v>685</v>
      </c>
      <c r="C76" s="2" t="s">
        <v>677</v>
      </c>
      <c r="D76" s="2">
        <v>3617330</v>
      </c>
      <c r="E76" s="2" t="s">
        <v>18</v>
      </c>
      <c r="F76" s="2" t="s">
        <v>693</v>
      </c>
      <c r="G76" s="31" t="s">
        <v>477</v>
      </c>
      <c r="H76" s="5">
        <v>7583941</v>
      </c>
      <c r="I76" s="5">
        <f>SUM(J76:N76)</f>
        <v>7583941</v>
      </c>
      <c r="J76" s="5">
        <f>5800000+580000+1203941</f>
        <v>7583941</v>
      </c>
      <c r="K76" s="5"/>
      <c r="L76" s="5"/>
      <c r="M76" s="5"/>
      <c r="N76" s="4"/>
    </row>
    <row r="77" spans="1:14" s="3" customFormat="1" ht="116.25" customHeight="1">
      <c r="A77" s="12" t="s">
        <v>745</v>
      </c>
      <c r="B77" s="2" t="s">
        <v>686</v>
      </c>
      <c r="C77" s="2" t="s">
        <v>678</v>
      </c>
      <c r="D77" s="2">
        <v>2816091</v>
      </c>
      <c r="E77" s="2" t="s">
        <v>578</v>
      </c>
      <c r="F77" s="2" t="s">
        <v>526</v>
      </c>
      <c r="G77" s="31">
        <v>2026</v>
      </c>
      <c r="H77" s="5">
        <v>6495058</v>
      </c>
      <c r="I77" s="5">
        <f t="shared" ref="I77:I93" si="3">SUM(J77:N77)</f>
        <v>2000000</v>
      </c>
      <c r="J77" s="5">
        <v>2000000</v>
      </c>
      <c r="K77" s="5"/>
      <c r="L77" s="5"/>
      <c r="M77" s="5"/>
      <c r="N77" s="4"/>
    </row>
    <row r="78" spans="1:14" s="3" customFormat="1" ht="101.25">
      <c r="A78" s="12" t="s">
        <v>746</v>
      </c>
      <c r="B78" s="2" t="s">
        <v>687</v>
      </c>
      <c r="C78" s="2" t="s">
        <v>679</v>
      </c>
      <c r="D78" s="2">
        <v>1216091</v>
      </c>
      <c r="E78" s="2" t="s">
        <v>578</v>
      </c>
      <c r="F78" s="2" t="s">
        <v>154</v>
      </c>
      <c r="G78" s="31">
        <v>2026</v>
      </c>
      <c r="H78" s="5">
        <v>21716267</v>
      </c>
      <c r="I78" s="5">
        <f t="shared" si="3"/>
        <v>700000</v>
      </c>
      <c r="J78" s="5">
        <v>700000</v>
      </c>
      <c r="K78" s="5"/>
      <c r="L78" s="5"/>
      <c r="M78" s="5"/>
      <c r="N78" s="4"/>
    </row>
    <row r="79" spans="1:14" s="3" customFormat="1" ht="101.25">
      <c r="A79" s="12" t="s">
        <v>747</v>
      </c>
      <c r="B79" s="2" t="s">
        <v>688</v>
      </c>
      <c r="C79" s="2" t="s">
        <v>680</v>
      </c>
      <c r="D79" s="2">
        <v>1216091</v>
      </c>
      <c r="E79" s="2" t="s">
        <v>578</v>
      </c>
      <c r="F79" s="2" t="s">
        <v>154</v>
      </c>
      <c r="G79" s="31">
        <v>2026</v>
      </c>
      <c r="H79" s="5">
        <v>15204169</v>
      </c>
      <c r="I79" s="5">
        <f t="shared" si="3"/>
        <v>600000</v>
      </c>
      <c r="J79" s="5">
        <v>600000</v>
      </c>
      <c r="K79" s="5"/>
      <c r="L79" s="5"/>
      <c r="M79" s="5"/>
      <c r="N79" s="4"/>
    </row>
    <row r="80" spans="1:14" s="3" customFormat="1" ht="101.25">
      <c r="A80" s="12" t="s">
        <v>748</v>
      </c>
      <c r="B80" s="2" t="s">
        <v>689</v>
      </c>
      <c r="C80" s="2" t="s">
        <v>681</v>
      </c>
      <c r="D80" s="2">
        <v>1216091</v>
      </c>
      <c r="E80" s="2" t="s">
        <v>578</v>
      </c>
      <c r="F80" s="2" t="s">
        <v>154</v>
      </c>
      <c r="G80" s="31">
        <v>2026</v>
      </c>
      <c r="H80" s="5">
        <v>12574545</v>
      </c>
      <c r="I80" s="5">
        <f t="shared" si="3"/>
        <v>600000</v>
      </c>
      <c r="J80" s="5">
        <v>600000</v>
      </c>
      <c r="K80" s="5"/>
      <c r="L80" s="5"/>
      <c r="M80" s="5"/>
      <c r="N80" s="4"/>
    </row>
    <row r="81" spans="1:14" s="3" customFormat="1" ht="115.5" customHeight="1">
      <c r="A81" s="35" t="s">
        <v>749</v>
      </c>
      <c r="B81" s="13" t="s">
        <v>835</v>
      </c>
      <c r="C81" s="13" t="s">
        <v>834</v>
      </c>
      <c r="D81" s="13">
        <v>1216091</v>
      </c>
      <c r="E81" s="13" t="s">
        <v>578</v>
      </c>
      <c r="F81" s="13" t="s">
        <v>154</v>
      </c>
      <c r="G81" s="36" t="s">
        <v>135</v>
      </c>
      <c r="H81" s="37">
        <v>67688780</v>
      </c>
      <c r="I81" s="37">
        <f t="shared" si="3"/>
        <v>21613780</v>
      </c>
      <c r="J81" s="37">
        <v>3013780</v>
      </c>
      <c r="K81" s="37"/>
      <c r="L81" s="37"/>
      <c r="M81" s="37">
        <v>18600000</v>
      </c>
      <c r="N81" s="38"/>
    </row>
    <row r="82" spans="1:14" s="3" customFormat="1" ht="101.25">
      <c r="A82" s="35" t="s">
        <v>750</v>
      </c>
      <c r="B82" s="2" t="s">
        <v>839</v>
      </c>
      <c r="C82" s="2" t="s">
        <v>838</v>
      </c>
      <c r="D82" s="13">
        <v>1216091</v>
      </c>
      <c r="E82" s="2" t="s">
        <v>578</v>
      </c>
      <c r="F82" s="2" t="s">
        <v>154</v>
      </c>
      <c r="G82" s="31" t="s">
        <v>142</v>
      </c>
      <c r="H82" s="5">
        <v>65462314</v>
      </c>
      <c r="I82" s="5">
        <f t="shared" si="3"/>
        <v>9641062</v>
      </c>
      <c r="J82" s="5">
        <v>9641062</v>
      </c>
      <c r="K82" s="5"/>
      <c r="L82" s="5"/>
      <c r="M82" s="5"/>
      <c r="N82" s="4"/>
    </row>
    <row r="83" spans="1:14" s="3" customFormat="1" ht="115.5" customHeight="1">
      <c r="A83" s="35" t="s">
        <v>847</v>
      </c>
      <c r="B83" s="13" t="s">
        <v>836</v>
      </c>
      <c r="C83" s="13" t="s">
        <v>837</v>
      </c>
      <c r="D83" s="13">
        <v>1216091</v>
      </c>
      <c r="E83" s="13" t="s">
        <v>578</v>
      </c>
      <c r="F83" s="13" t="s">
        <v>154</v>
      </c>
      <c r="G83" s="36" t="s">
        <v>135</v>
      </c>
      <c r="H83" s="37">
        <v>70420158</v>
      </c>
      <c r="I83" s="37">
        <f t="shared" si="3"/>
        <v>24345158</v>
      </c>
      <c r="J83" s="37">
        <f>24345158</f>
        <v>24345158</v>
      </c>
      <c r="K83" s="37"/>
      <c r="L83" s="37"/>
      <c r="M83" s="37"/>
      <c r="N83" s="38"/>
    </row>
    <row r="84" spans="1:14" s="3" customFormat="1" ht="101.25">
      <c r="A84" s="35" t="s">
        <v>751</v>
      </c>
      <c r="B84" s="2" t="s">
        <v>690</v>
      </c>
      <c r="C84" s="2" t="s">
        <v>682</v>
      </c>
      <c r="D84" s="2">
        <v>1216091</v>
      </c>
      <c r="E84" s="2" t="s">
        <v>578</v>
      </c>
      <c r="F84" s="2" t="s">
        <v>154</v>
      </c>
      <c r="G84" s="31" t="s">
        <v>477</v>
      </c>
      <c r="H84" s="5">
        <v>69500000</v>
      </c>
      <c r="I84" s="5">
        <f t="shared" si="3"/>
        <v>20000000</v>
      </c>
      <c r="J84" s="5">
        <v>20000000</v>
      </c>
      <c r="K84" s="5"/>
      <c r="L84" s="5"/>
      <c r="M84" s="5"/>
      <c r="N84" s="4"/>
    </row>
    <row r="85" spans="1:14" s="3" customFormat="1" ht="108" customHeight="1">
      <c r="A85" s="35" t="s">
        <v>759</v>
      </c>
      <c r="B85" s="2" t="s">
        <v>691</v>
      </c>
      <c r="C85" s="2" t="s">
        <v>683</v>
      </c>
      <c r="D85" s="2">
        <v>1216091</v>
      </c>
      <c r="E85" s="2" t="s">
        <v>578</v>
      </c>
      <c r="F85" s="2" t="s">
        <v>154</v>
      </c>
      <c r="G85" s="31">
        <v>2026</v>
      </c>
      <c r="H85" s="5">
        <v>53424144</v>
      </c>
      <c r="I85" s="5">
        <f t="shared" si="3"/>
        <v>5000000</v>
      </c>
      <c r="J85" s="5">
        <v>5000000</v>
      </c>
      <c r="K85" s="5"/>
      <c r="L85" s="5"/>
      <c r="M85" s="5"/>
      <c r="N85" s="4"/>
    </row>
    <row r="86" spans="1:14" s="3" customFormat="1" ht="112.5" customHeight="1">
      <c r="A86" s="35" t="s">
        <v>760</v>
      </c>
      <c r="B86" s="2" t="s">
        <v>692</v>
      </c>
      <c r="C86" s="2" t="s">
        <v>684</v>
      </c>
      <c r="D86" s="2">
        <v>1216091</v>
      </c>
      <c r="E86" s="2" t="s">
        <v>578</v>
      </c>
      <c r="F86" s="2" t="s">
        <v>154</v>
      </c>
      <c r="G86" s="31">
        <v>2026</v>
      </c>
      <c r="H86" s="5">
        <v>70637263</v>
      </c>
      <c r="I86" s="5">
        <f t="shared" si="3"/>
        <v>10000000</v>
      </c>
      <c r="J86" s="5">
        <v>10000000</v>
      </c>
      <c r="K86" s="5"/>
      <c r="L86" s="5"/>
      <c r="M86" s="5"/>
      <c r="N86" s="4"/>
    </row>
    <row r="87" spans="1:14" s="3" customFormat="1" ht="112.5" customHeight="1">
      <c r="A87" s="35" t="s">
        <v>761</v>
      </c>
      <c r="B87" s="2" t="s">
        <v>771</v>
      </c>
      <c r="C87" s="2" t="s">
        <v>770</v>
      </c>
      <c r="D87" s="2">
        <v>1216091</v>
      </c>
      <c r="E87" s="2" t="s">
        <v>578</v>
      </c>
      <c r="F87" s="2" t="s">
        <v>154</v>
      </c>
      <c r="G87" s="31" t="s">
        <v>477</v>
      </c>
      <c r="H87" s="5">
        <v>66180451</v>
      </c>
      <c r="I87" s="5">
        <f t="shared" si="3"/>
        <v>20000000</v>
      </c>
      <c r="J87" s="5"/>
      <c r="K87" s="5"/>
      <c r="L87" s="5"/>
      <c r="M87" s="5">
        <v>20000000</v>
      </c>
      <c r="N87" s="4"/>
    </row>
    <row r="88" spans="1:14" s="3" customFormat="1" ht="112.5" customHeight="1">
      <c r="A88" s="35" t="s">
        <v>772</v>
      </c>
      <c r="B88" s="2" t="s">
        <v>774</v>
      </c>
      <c r="C88" s="2" t="s">
        <v>773</v>
      </c>
      <c r="D88" s="2">
        <v>1216091</v>
      </c>
      <c r="E88" s="2" t="s">
        <v>578</v>
      </c>
      <c r="F88" s="2" t="s">
        <v>154</v>
      </c>
      <c r="G88" s="31" t="s">
        <v>477</v>
      </c>
      <c r="H88" s="5">
        <v>278000000</v>
      </c>
      <c r="I88" s="5">
        <f t="shared" si="3"/>
        <v>80000000</v>
      </c>
      <c r="J88" s="5"/>
      <c r="K88" s="5"/>
      <c r="L88" s="5"/>
      <c r="M88" s="5">
        <v>80000000</v>
      </c>
      <c r="N88" s="4"/>
    </row>
    <row r="89" spans="1:14" s="3" customFormat="1" ht="107.25" customHeight="1">
      <c r="A89" s="35" t="s">
        <v>775</v>
      </c>
      <c r="B89" s="2" t="s">
        <v>864</v>
      </c>
      <c r="C89" s="2" t="s">
        <v>852</v>
      </c>
      <c r="D89" s="2">
        <v>1216091</v>
      </c>
      <c r="E89" s="2" t="s">
        <v>578</v>
      </c>
      <c r="F89" s="2" t="s">
        <v>154</v>
      </c>
      <c r="G89" s="4" t="s">
        <v>477</v>
      </c>
      <c r="H89" s="5">
        <v>85044758</v>
      </c>
      <c r="I89" s="5">
        <f t="shared" si="3"/>
        <v>84251121</v>
      </c>
      <c r="J89" s="5">
        <v>500000</v>
      </c>
      <c r="K89" s="5"/>
      <c r="L89" s="5"/>
      <c r="M89" s="5">
        <v>83751121</v>
      </c>
      <c r="N89" s="4"/>
    </row>
    <row r="90" spans="1:14" s="3" customFormat="1" ht="111" customHeight="1">
      <c r="A90" s="35" t="s">
        <v>848</v>
      </c>
      <c r="B90" s="2" t="s">
        <v>853</v>
      </c>
      <c r="C90" s="2" t="s">
        <v>854</v>
      </c>
      <c r="D90" s="2">
        <v>1216091</v>
      </c>
      <c r="E90" s="2" t="s">
        <v>578</v>
      </c>
      <c r="F90" s="2" t="s">
        <v>154</v>
      </c>
      <c r="G90" s="4" t="s">
        <v>477</v>
      </c>
      <c r="H90" s="5">
        <v>85044758</v>
      </c>
      <c r="I90" s="5">
        <f t="shared" si="3"/>
        <v>84251121</v>
      </c>
      <c r="J90" s="5">
        <v>500000</v>
      </c>
      <c r="K90" s="5"/>
      <c r="L90" s="5"/>
      <c r="M90" s="5">
        <v>83751121</v>
      </c>
      <c r="N90" s="4"/>
    </row>
    <row r="91" spans="1:14" s="3" customFormat="1" ht="121.5" customHeight="1">
      <c r="A91" s="35" t="s">
        <v>861</v>
      </c>
      <c r="B91" s="2" t="s">
        <v>855</v>
      </c>
      <c r="C91" s="2" t="s">
        <v>856</v>
      </c>
      <c r="D91" s="2">
        <v>1216091</v>
      </c>
      <c r="E91" s="2" t="s">
        <v>578</v>
      </c>
      <c r="F91" s="2" t="s">
        <v>154</v>
      </c>
      <c r="G91" s="4" t="s">
        <v>477</v>
      </c>
      <c r="H91" s="5">
        <v>64679469</v>
      </c>
      <c r="I91" s="5">
        <f t="shared" si="3"/>
        <v>63944633</v>
      </c>
      <c r="J91" s="5">
        <v>500000</v>
      </c>
      <c r="K91" s="5"/>
      <c r="L91" s="5"/>
      <c r="M91" s="5">
        <v>63444633</v>
      </c>
      <c r="N91" s="4"/>
    </row>
    <row r="92" spans="1:14" s="3" customFormat="1" ht="113.25" customHeight="1">
      <c r="A92" s="35" t="s">
        <v>862</v>
      </c>
      <c r="B92" s="2" t="s">
        <v>857</v>
      </c>
      <c r="C92" s="2" t="s">
        <v>858</v>
      </c>
      <c r="D92" s="2">
        <v>1216091</v>
      </c>
      <c r="E92" s="2" t="s">
        <v>578</v>
      </c>
      <c r="F92" s="2" t="s">
        <v>154</v>
      </c>
      <c r="G92" s="4" t="s">
        <v>477</v>
      </c>
      <c r="H92" s="5">
        <v>64679469</v>
      </c>
      <c r="I92" s="5">
        <f t="shared" si="3"/>
        <v>55553125</v>
      </c>
      <c r="J92" s="5">
        <v>500000</v>
      </c>
      <c r="K92" s="5"/>
      <c r="L92" s="5"/>
      <c r="M92" s="5">
        <v>55053125</v>
      </c>
      <c r="N92" s="4"/>
    </row>
    <row r="93" spans="1:14" s="3" customFormat="1" ht="112.5" customHeight="1">
      <c r="A93" s="35" t="s">
        <v>863</v>
      </c>
      <c r="B93" s="2" t="s">
        <v>859</v>
      </c>
      <c r="C93" s="2" t="s">
        <v>860</v>
      </c>
      <c r="D93" s="2">
        <v>1216091</v>
      </c>
      <c r="E93" s="2" t="s">
        <v>578</v>
      </c>
      <c r="F93" s="2" t="s">
        <v>154</v>
      </c>
      <c r="G93" s="4" t="s">
        <v>477</v>
      </c>
      <c r="H93" s="5">
        <v>64679469</v>
      </c>
      <c r="I93" s="5">
        <f t="shared" si="3"/>
        <v>36500000</v>
      </c>
      <c r="J93" s="5">
        <v>500000</v>
      </c>
      <c r="K93" s="5"/>
      <c r="L93" s="5"/>
      <c r="M93" s="5">
        <v>36000000</v>
      </c>
      <c r="N93" s="4"/>
    </row>
    <row r="94" spans="1:14" s="3" customFormat="1" ht="81">
      <c r="A94" s="39" t="s">
        <v>80</v>
      </c>
      <c r="B94" s="7" t="s">
        <v>144</v>
      </c>
      <c r="C94" s="2"/>
      <c r="D94" s="2"/>
      <c r="E94" s="2"/>
      <c r="F94" s="7" t="s">
        <v>154</v>
      </c>
      <c r="G94" s="4"/>
      <c r="H94" s="8">
        <f>SUM(H95:H98)</f>
        <v>714956485</v>
      </c>
      <c r="I94" s="8">
        <f t="shared" ref="I94:N94" si="4">SUM(I95:I98)</f>
        <v>32000000</v>
      </c>
      <c r="J94" s="8">
        <f t="shared" si="4"/>
        <v>22000000</v>
      </c>
      <c r="K94" s="8">
        <f t="shared" si="4"/>
        <v>0</v>
      </c>
      <c r="L94" s="8">
        <f t="shared" si="4"/>
        <v>0</v>
      </c>
      <c r="M94" s="8">
        <f t="shared" si="4"/>
        <v>10000000</v>
      </c>
      <c r="N94" s="8">
        <f t="shared" si="4"/>
        <v>0</v>
      </c>
    </row>
    <row r="95" spans="1:14" s="3" customFormat="1" ht="101.25">
      <c r="A95" s="12" t="s">
        <v>81</v>
      </c>
      <c r="B95" s="2" t="s">
        <v>204</v>
      </c>
      <c r="C95" s="2" t="s">
        <v>207</v>
      </c>
      <c r="D95" s="2">
        <v>1216091</v>
      </c>
      <c r="E95" s="2" t="s">
        <v>578</v>
      </c>
      <c r="F95" s="2" t="s">
        <v>154</v>
      </c>
      <c r="G95" s="4" t="s">
        <v>136</v>
      </c>
      <c r="H95" s="5">
        <v>13456485</v>
      </c>
      <c r="I95" s="5">
        <f t="shared" ref="I95:I97" si="5">SUM(J95:N95)</f>
        <v>5000000</v>
      </c>
      <c r="J95" s="5">
        <v>5000000</v>
      </c>
      <c r="K95" s="5"/>
      <c r="L95" s="5"/>
      <c r="M95" s="5"/>
      <c r="N95" s="4"/>
    </row>
    <row r="96" spans="1:14" s="3" customFormat="1" ht="101.25">
      <c r="A96" s="12" t="s">
        <v>82</v>
      </c>
      <c r="B96" s="2" t="s">
        <v>205</v>
      </c>
      <c r="C96" s="2" t="s">
        <v>208</v>
      </c>
      <c r="D96" s="2">
        <v>1216091</v>
      </c>
      <c r="E96" s="2" t="s">
        <v>578</v>
      </c>
      <c r="F96" s="2" t="s">
        <v>154</v>
      </c>
      <c r="G96" s="4" t="s">
        <v>136</v>
      </c>
      <c r="H96" s="5">
        <v>563000000</v>
      </c>
      <c r="I96" s="5">
        <f t="shared" si="5"/>
        <v>12000000</v>
      </c>
      <c r="J96" s="5">
        <v>2000000</v>
      </c>
      <c r="K96" s="5"/>
      <c r="L96" s="5"/>
      <c r="M96" s="5">
        <v>10000000</v>
      </c>
      <c r="N96" s="4"/>
    </row>
    <row r="97" spans="1:15" s="3" customFormat="1" ht="101.25">
      <c r="A97" s="12" t="s">
        <v>83</v>
      </c>
      <c r="B97" s="2" t="s">
        <v>596</v>
      </c>
      <c r="C97" s="2" t="s">
        <v>209</v>
      </c>
      <c r="D97" s="2">
        <v>1216091</v>
      </c>
      <c r="E97" s="2" t="s">
        <v>578</v>
      </c>
      <c r="F97" s="2" t="s">
        <v>154</v>
      </c>
      <c r="G97" s="4" t="s">
        <v>136</v>
      </c>
      <c r="H97" s="5">
        <v>65000000</v>
      </c>
      <c r="I97" s="5">
        <f t="shared" si="5"/>
        <v>5000000</v>
      </c>
      <c r="J97" s="5">
        <v>5000000</v>
      </c>
      <c r="K97" s="5"/>
      <c r="L97" s="5"/>
      <c r="M97" s="5"/>
      <c r="N97" s="4"/>
    </row>
    <row r="98" spans="1:15" s="3" customFormat="1" ht="101.25">
      <c r="A98" s="12" t="s">
        <v>84</v>
      </c>
      <c r="B98" s="2" t="s">
        <v>206</v>
      </c>
      <c r="C98" s="2" t="s">
        <v>210</v>
      </c>
      <c r="D98" s="2">
        <v>1216091</v>
      </c>
      <c r="E98" s="2" t="s">
        <v>578</v>
      </c>
      <c r="F98" s="2" t="s">
        <v>154</v>
      </c>
      <c r="G98" s="4" t="s">
        <v>136</v>
      </c>
      <c r="H98" s="5">
        <v>73500000</v>
      </c>
      <c r="I98" s="5">
        <f>SUM(J98:N98)</f>
        <v>10000000</v>
      </c>
      <c r="J98" s="5">
        <f>5000000+5000000</f>
        <v>10000000</v>
      </c>
      <c r="K98" s="5"/>
      <c r="L98" s="5"/>
      <c r="M98" s="5"/>
      <c r="N98" s="4"/>
    </row>
    <row r="99" spans="1:15" s="9" customFormat="1" ht="92.25" customHeight="1">
      <c r="A99" s="6" t="s">
        <v>85</v>
      </c>
      <c r="B99" s="7" t="s">
        <v>145</v>
      </c>
      <c r="C99" s="7"/>
      <c r="D99" s="7"/>
      <c r="E99" s="7"/>
      <c r="F99" s="7" t="s">
        <v>154</v>
      </c>
      <c r="G99" s="40"/>
      <c r="H99" s="8">
        <f>SUM(H100:H123)</f>
        <v>262446424</v>
      </c>
      <c r="I99" s="8">
        <f t="shared" ref="I99:N99" si="6">SUM(I100:I123)</f>
        <v>37229661</v>
      </c>
      <c r="J99" s="8">
        <f t="shared" si="6"/>
        <v>37229661</v>
      </c>
      <c r="K99" s="8">
        <f t="shared" si="6"/>
        <v>0</v>
      </c>
      <c r="L99" s="8">
        <f t="shared" si="6"/>
        <v>0</v>
      </c>
      <c r="M99" s="8">
        <f t="shared" si="6"/>
        <v>0</v>
      </c>
      <c r="N99" s="8">
        <f t="shared" si="6"/>
        <v>0</v>
      </c>
    </row>
    <row r="100" spans="1:15" s="3" customFormat="1" ht="182.25">
      <c r="A100" s="12" t="s">
        <v>86</v>
      </c>
      <c r="B100" s="2" t="s">
        <v>211</v>
      </c>
      <c r="C100" s="2" t="s">
        <v>220</v>
      </c>
      <c r="D100" s="2">
        <v>4116081</v>
      </c>
      <c r="E100" s="2" t="s">
        <v>638</v>
      </c>
      <c r="F100" s="2" t="s">
        <v>332</v>
      </c>
      <c r="G100" s="4" t="s">
        <v>135</v>
      </c>
      <c r="H100" s="5">
        <v>13251009</v>
      </c>
      <c r="I100" s="5">
        <v>5634662</v>
      </c>
      <c r="J100" s="5">
        <v>5634662</v>
      </c>
      <c r="K100" s="5"/>
      <c r="L100" s="5"/>
      <c r="M100" s="5"/>
      <c r="N100" s="4"/>
      <c r="O100" s="32"/>
    </row>
    <row r="101" spans="1:15" s="3" customFormat="1" ht="101.25">
      <c r="A101" s="12" t="s">
        <v>63</v>
      </c>
      <c r="B101" s="2" t="s">
        <v>212</v>
      </c>
      <c r="C101" s="2" t="s">
        <v>221</v>
      </c>
      <c r="D101" s="2">
        <v>4116081</v>
      </c>
      <c r="E101" s="2" t="s">
        <v>638</v>
      </c>
      <c r="F101" s="2" t="s">
        <v>332</v>
      </c>
      <c r="G101" s="31" t="s">
        <v>135</v>
      </c>
      <c r="H101" s="5">
        <v>1200000</v>
      </c>
      <c r="I101" s="5">
        <v>1200000</v>
      </c>
      <c r="J101" s="5">
        <v>1200000</v>
      </c>
      <c r="K101" s="5"/>
      <c r="L101" s="5"/>
      <c r="M101" s="5"/>
      <c r="N101" s="4"/>
    </row>
    <row r="102" spans="1:15" s="3" customFormat="1" ht="101.25">
      <c r="A102" s="12" t="s">
        <v>87</v>
      </c>
      <c r="B102" s="2" t="s">
        <v>597</v>
      </c>
      <c r="C102" s="2" t="s">
        <v>222</v>
      </c>
      <c r="D102" s="2">
        <v>4516081</v>
      </c>
      <c r="E102" s="2" t="s">
        <v>638</v>
      </c>
      <c r="F102" s="2" t="s">
        <v>333</v>
      </c>
      <c r="G102" s="31" t="s">
        <v>136</v>
      </c>
      <c r="H102" s="5">
        <v>8080000</v>
      </c>
      <c r="I102" s="5">
        <f>SUM(J102:N102)</f>
        <v>1600000</v>
      </c>
      <c r="J102" s="5">
        <f>600000+1000000</f>
        <v>1600000</v>
      </c>
      <c r="K102" s="5"/>
      <c r="L102" s="5"/>
      <c r="M102" s="5"/>
      <c r="N102" s="4"/>
    </row>
    <row r="103" spans="1:15" s="3" customFormat="1" ht="101.25">
      <c r="A103" s="12" t="s">
        <v>88</v>
      </c>
      <c r="B103" s="2" t="s">
        <v>213</v>
      </c>
      <c r="C103" s="2" t="s">
        <v>223</v>
      </c>
      <c r="D103" s="2">
        <v>4316081</v>
      </c>
      <c r="E103" s="2" t="s">
        <v>638</v>
      </c>
      <c r="F103" s="2" t="s">
        <v>334</v>
      </c>
      <c r="G103" s="4" t="s">
        <v>136</v>
      </c>
      <c r="H103" s="5">
        <v>6400000</v>
      </c>
      <c r="I103" s="5">
        <v>600000</v>
      </c>
      <c r="J103" s="5">
        <v>600000</v>
      </c>
      <c r="K103" s="5"/>
      <c r="L103" s="5"/>
      <c r="M103" s="5"/>
      <c r="N103" s="4"/>
    </row>
    <row r="104" spans="1:15" s="3" customFormat="1" ht="101.25">
      <c r="A104" s="12" t="s">
        <v>89</v>
      </c>
      <c r="B104" s="2" t="s">
        <v>214</v>
      </c>
      <c r="C104" s="2" t="s">
        <v>224</v>
      </c>
      <c r="D104" s="2">
        <v>4416081</v>
      </c>
      <c r="E104" s="2" t="s">
        <v>638</v>
      </c>
      <c r="F104" s="2" t="s">
        <v>335</v>
      </c>
      <c r="G104" s="4" t="s">
        <v>136</v>
      </c>
      <c r="H104" s="5">
        <v>4600000</v>
      </c>
      <c r="I104" s="5">
        <v>600000</v>
      </c>
      <c r="J104" s="5">
        <v>600000</v>
      </c>
      <c r="K104" s="5"/>
      <c r="L104" s="5"/>
      <c r="M104" s="5"/>
      <c r="N104" s="4"/>
    </row>
    <row r="105" spans="1:15" s="3" customFormat="1" ht="101.25">
      <c r="A105" s="12" t="s">
        <v>90</v>
      </c>
      <c r="B105" s="2" t="s">
        <v>215</v>
      </c>
      <c r="C105" s="2" t="s">
        <v>225</v>
      </c>
      <c r="D105" s="2">
        <v>1217330</v>
      </c>
      <c r="E105" s="2" t="s">
        <v>18</v>
      </c>
      <c r="F105" s="2" t="s">
        <v>154</v>
      </c>
      <c r="G105" s="4" t="s">
        <v>136</v>
      </c>
      <c r="H105" s="5">
        <v>31000000</v>
      </c>
      <c r="I105" s="5">
        <v>1000000</v>
      </c>
      <c r="J105" s="5">
        <v>1000000</v>
      </c>
      <c r="K105" s="5"/>
      <c r="L105" s="5"/>
      <c r="M105" s="5"/>
      <c r="N105" s="4"/>
    </row>
    <row r="106" spans="1:15" s="3" customFormat="1" ht="101.25">
      <c r="A106" s="12" t="s">
        <v>91</v>
      </c>
      <c r="B106" s="2" t="s">
        <v>479</v>
      </c>
      <c r="C106" s="2" t="s">
        <v>226</v>
      </c>
      <c r="D106" s="2">
        <v>4216081</v>
      </c>
      <c r="E106" s="2" t="s">
        <v>638</v>
      </c>
      <c r="F106" s="2" t="s">
        <v>478</v>
      </c>
      <c r="G106" s="4" t="s">
        <v>136</v>
      </c>
      <c r="H106" s="5">
        <v>2200000</v>
      </c>
      <c r="I106" s="5">
        <v>600000</v>
      </c>
      <c r="J106" s="5">
        <v>600000</v>
      </c>
      <c r="K106" s="5"/>
      <c r="L106" s="5"/>
      <c r="M106" s="5"/>
      <c r="N106" s="4"/>
    </row>
    <row r="107" spans="1:15" s="3" customFormat="1" ht="121.5">
      <c r="A107" s="12" t="s">
        <v>92</v>
      </c>
      <c r="B107" s="2" t="s">
        <v>216</v>
      </c>
      <c r="C107" s="2" t="s">
        <v>227</v>
      </c>
      <c r="D107" s="2">
        <v>4116081</v>
      </c>
      <c r="E107" s="2" t="s">
        <v>638</v>
      </c>
      <c r="F107" s="2" t="s">
        <v>332</v>
      </c>
      <c r="G107" s="4" t="s">
        <v>135</v>
      </c>
      <c r="H107" s="5">
        <v>3167696</v>
      </c>
      <c r="I107" s="5">
        <v>941141</v>
      </c>
      <c r="J107" s="5">
        <v>941141</v>
      </c>
      <c r="K107" s="5"/>
      <c r="L107" s="5"/>
      <c r="M107" s="5"/>
      <c r="N107" s="4"/>
    </row>
    <row r="108" spans="1:15" s="3" customFormat="1" ht="101.25">
      <c r="A108" s="12" t="s">
        <v>93</v>
      </c>
      <c r="B108" s="2" t="s">
        <v>217</v>
      </c>
      <c r="C108" s="2" t="s">
        <v>228</v>
      </c>
      <c r="D108" s="2">
        <v>4616081</v>
      </c>
      <c r="E108" s="2" t="s">
        <v>638</v>
      </c>
      <c r="F108" s="2" t="s">
        <v>336</v>
      </c>
      <c r="G108" s="4" t="s">
        <v>547</v>
      </c>
      <c r="H108" s="5">
        <v>1300000</v>
      </c>
      <c r="I108" s="5">
        <v>600000</v>
      </c>
      <c r="J108" s="5">
        <v>600000</v>
      </c>
      <c r="K108" s="5"/>
      <c r="L108" s="5"/>
      <c r="M108" s="5"/>
      <c r="N108" s="4"/>
    </row>
    <row r="109" spans="1:15" s="3" customFormat="1" ht="101.25">
      <c r="A109" s="12" t="s">
        <v>94</v>
      </c>
      <c r="B109" s="2" t="s">
        <v>598</v>
      </c>
      <c r="C109" s="2" t="s">
        <v>229</v>
      </c>
      <c r="D109" s="2">
        <v>4516081</v>
      </c>
      <c r="E109" s="2" t="s">
        <v>638</v>
      </c>
      <c r="F109" s="2" t="s">
        <v>333</v>
      </c>
      <c r="G109" s="4" t="s">
        <v>136</v>
      </c>
      <c r="H109" s="5">
        <v>5200000</v>
      </c>
      <c r="I109" s="5">
        <f>SUM(J109:N109)</f>
        <v>1550000</v>
      </c>
      <c r="J109" s="5">
        <f>1000000+550000</f>
        <v>1550000</v>
      </c>
      <c r="K109" s="5"/>
      <c r="L109" s="5"/>
      <c r="M109" s="5"/>
      <c r="N109" s="4"/>
    </row>
    <row r="110" spans="1:15" s="3" customFormat="1" ht="101.25">
      <c r="A110" s="12" t="s">
        <v>95</v>
      </c>
      <c r="B110" s="2" t="s">
        <v>218</v>
      </c>
      <c r="C110" s="2" t="s">
        <v>230</v>
      </c>
      <c r="D110" s="2">
        <v>1216081</v>
      </c>
      <c r="E110" s="2" t="s">
        <v>638</v>
      </c>
      <c r="F110" s="2" t="s">
        <v>154</v>
      </c>
      <c r="G110" s="4" t="s">
        <v>136</v>
      </c>
      <c r="H110" s="5">
        <v>8900000</v>
      </c>
      <c r="I110" s="5">
        <v>100000</v>
      </c>
      <c r="J110" s="5">
        <v>100000</v>
      </c>
      <c r="K110" s="5"/>
      <c r="L110" s="5"/>
      <c r="M110" s="5"/>
      <c r="N110" s="4"/>
    </row>
    <row r="111" spans="1:15" s="3" customFormat="1" ht="101.25">
      <c r="A111" s="12" t="s">
        <v>96</v>
      </c>
      <c r="B111" s="2" t="s">
        <v>219</v>
      </c>
      <c r="C111" s="2" t="s">
        <v>231</v>
      </c>
      <c r="D111" s="2">
        <v>1216081</v>
      </c>
      <c r="E111" s="2" t="s">
        <v>638</v>
      </c>
      <c r="F111" s="2" t="s">
        <v>154</v>
      </c>
      <c r="G111" s="4" t="s">
        <v>136</v>
      </c>
      <c r="H111" s="5">
        <v>18917830</v>
      </c>
      <c r="I111" s="5">
        <v>8000000</v>
      </c>
      <c r="J111" s="5">
        <v>8000000</v>
      </c>
      <c r="K111" s="5"/>
      <c r="L111" s="5"/>
      <c r="M111" s="5"/>
      <c r="N111" s="4"/>
    </row>
    <row r="112" spans="1:15" s="3" customFormat="1" ht="101.25">
      <c r="A112" s="12" t="s">
        <v>560</v>
      </c>
      <c r="B112" s="2" t="s">
        <v>501</v>
      </c>
      <c r="C112" s="2" t="s">
        <v>502</v>
      </c>
      <c r="D112" s="2">
        <v>4116081</v>
      </c>
      <c r="E112" s="2" t="s">
        <v>638</v>
      </c>
      <c r="F112" s="2" t="s">
        <v>332</v>
      </c>
      <c r="G112" s="4" t="s">
        <v>136</v>
      </c>
      <c r="H112" s="5">
        <v>3500000</v>
      </c>
      <c r="I112" s="5">
        <f>SUM(J112:N112)</f>
        <v>601558</v>
      </c>
      <c r="J112" s="5">
        <f>300000+301558</f>
        <v>601558</v>
      </c>
      <c r="K112" s="5"/>
      <c r="L112" s="5"/>
      <c r="M112" s="5"/>
      <c r="N112" s="4"/>
    </row>
    <row r="113" spans="1:19" s="3" customFormat="1" ht="101.25">
      <c r="A113" s="12" t="s">
        <v>561</v>
      </c>
      <c r="B113" s="2" t="s">
        <v>503</v>
      </c>
      <c r="C113" s="2" t="s">
        <v>504</v>
      </c>
      <c r="D113" s="2">
        <v>4216081</v>
      </c>
      <c r="E113" s="2" t="s">
        <v>638</v>
      </c>
      <c r="F113" s="2" t="s">
        <v>478</v>
      </c>
      <c r="G113" s="4" t="s">
        <v>136</v>
      </c>
      <c r="H113" s="5">
        <v>19500000</v>
      </c>
      <c r="I113" s="5">
        <v>1200000</v>
      </c>
      <c r="J113" s="5">
        <v>1200000</v>
      </c>
      <c r="K113" s="5"/>
      <c r="L113" s="5"/>
      <c r="M113" s="5"/>
      <c r="N113" s="4"/>
    </row>
    <row r="114" spans="1:19" s="3" customFormat="1" ht="101.25">
      <c r="A114" s="12" t="s">
        <v>562</v>
      </c>
      <c r="B114" s="2" t="s">
        <v>505</v>
      </c>
      <c r="C114" s="2" t="s">
        <v>506</v>
      </c>
      <c r="D114" s="2">
        <v>4216081</v>
      </c>
      <c r="E114" s="2" t="s">
        <v>638</v>
      </c>
      <c r="F114" s="2" t="s">
        <v>478</v>
      </c>
      <c r="G114" s="4" t="s">
        <v>136</v>
      </c>
      <c r="H114" s="5">
        <v>3200000</v>
      </c>
      <c r="I114" s="5">
        <f>SUM(J114:N114)</f>
        <v>1100000</v>
      </c>
      <c r="J114" s="5">
        <f>300000+800000</f>
        <v>1100000</v>
      </c>
      <c r="K114" s="5"/>
      <c r="L114" s="5"/>
      <c r="M114" s="5"/>
      <c r="N114" s="4"/>
    </row>
    <row r="115" spans="1:19" s="3" customFormat="1" ht="101.25">
      <c r="A115" s="12" t="s">
        <v>563</v>
      </c>
      <c r="B115" s="2" t="s">
        <v>599</v>
      </c>
      <c r="C115" s="2" t="s">
        <v>507</v>
      </c>
      <c r="D115" s="2">
        <v>4316081</v>
      </c>
      <c r="E115" s="2" t="s">
        <v>638</v>
      </c>
      <c r="F115" s="2" t="s">
        <v>334</v>
      </c>
      <c r="G115" s="4" t="s">
        <v>136</v>
      </c>
      <c r="H115" s="5">
        <v>2500000</v>
      </c>
      <c r="I115" s="5">
        <f t="shared" ref="I115:I116" si="7">SUM(J115:N115)</f>
        <v>350000</v>
      </c>
      <c r="J115" s="5">
        <f>300000+50000</f>
        <v>350000</v>
      </c>
      <c r="K115" s="5"/>
      <c r="L115" s="5"/>
      <c r="M115" s="5"/>
      <c r="N115" s="4"/>
    </row>
    <row r="116" spans="1:19" s="3" customFormat="1" ht="101.25">
      <c r="A116" s="12" t="s">
        <v>564</v>
      </c>
      <c r="B116" s="2" t="s">
        <v>508</v>
      </c>
      <c r="C116" s="2" t="s">
        <v>509</v>
      </c>
      <c r="D116" s="2">
        <v>4616081</v>
      </c>
      <c r="E116" s="2" t="s">
        <v>638</v>
      </c>
      <c r="F116" s="2" t="s">
        <v>336</v>
      </c>
      <c r="G116" s="4" t="s">
        <v>136</v>
      </c>
      <c r="H116" s="5">
        <v>10000000</v>
      </c>
      <c r="I116" s="5">
        <f t="shared" si="7"/>
        <v>3000000</v>
      </c>
      <c r="J116" s="5">
        <f>300000+2700000</f>
        <v>3000000</v>
      </c>
      <c r="K116" s="5"/>
      <c r="L116" s="5"/>
      <c r="M116" s="5"/>
      <c r="N116" s="4"/>
    </row>
    <row r="117" spans="1:19" s="3" customFormat="1" ht="101.25">
      <c r="A117" s="12" t="s">
        <v>565</v>
      </c>
      <c r="B117" s="2" t="s">
        <v>600</v>
      </c>
      <c r="C117" s="2" t="s">
        <v>510</v>
      </c>
      <c r="D117" s="2">
        <v>4416081</v>
      </c>
      <c r="E117" s="2" t="s">
        <v>638</v>
      </c>
      <c r="F117" s="2" t="s">
        <v>335</v>
      </c>
      <c r="G117" s="4" t="s">
        <v>136</v>
      </c>
      <c r="H117" s="5">
        <v>22500000</v>
      </c>
      <c r="I117" s="5">
        <v>1200000</v>
      </c>
      <c r="J117" s="5">
        <v>1200000</v>
      </c>
      <c r="K117" s="5"/>
      <c r="L117" s="5"/>
      <c r="M117" s="5"/>
      <c r="N117" s="4"/>
    </row>
    <row r="118" spans="1:19" s="3" customFormat="1" ht="101.25">
      <c r="A118" s="12" t="s">
        <v>566</v>
      </c>
      <c r="B118" s="2" t="s">
        <v>511</v>
      </c>
      <c r="C118" s="2" t="s">
        <v>512</v>
      </c>
      <c r="D118" s="2">
        <v>4416081</v>
      </c>
      <c r="E118" s="2" t="s">
        <v>638</v>
      </c>
      <c r="F118" s="2" t="s">
        <v>335</v>
      </c>
      <c r="G118" s="4" t="s">
        <v>136</v>
      </c>
      <c r="H118" s="5">
        <v>10600000</v>
      </c>
      <c r="I118" s="5">
        <f>SUM(J118:N118)</f>
        <v>700000</v>
      </c>
      <c r="J118" s="5">
        <f>300000+400000</f>
        <v>700000</v>
      </c>
      <c r="K118" s="5"/>
      <c r="L118" s="5"/>
      <c r="M118" s="5"/>
      <c r="N118" s="4"/>
    </row>
    <row r="119" spans="1:19" s="3" customFormat="1" ht="101.25">
      <c r="A119" s="12" t="s">
        <v>567</v>
      </c>
      <c r="B119" s="2" t="s">
        <v>601</v>
      </c>
      <c r="C119" s="2" t="s">
        <v>513</v>
      </c>
      <c r="D119" s="2">
        <v>4316081</v>
      </c>
      <c r="E119" s="2" t="s">
        <v>638</v>
      </c>
      <c r="F119" s="2" t="s">
        <v>334</v>
      </c>
      <c r="G119" s="4" t="s">
        <v>135</v>
      </c>
      <c r="H119" s="5">
        <v>3264556</v>
      </c>
      <c r="I119" s="5">
        <f>SUM(J119:N119)</f>
        <v>3255100</v>
      </c>
      <c r="J119" s="5">
        <f>1000000+1000000+1255100</f>
        <v>3255100</v>
      </c>
      <c r="K119" s="5"/>
      <c r="L119" s="5"/>
      <c r="M119" s="5"/>
      <c r="N119" s="4"/>
    </row>
    <row r="120" spans="1:19" s="3" customFormat="1" ht="142.5" customHeight="1">
      <c r="A120" s="12" t="s">
        <v>752</v>
      </c>
      <c r="B120" s="2" t="s">
        <v>695</v>
      </c>
      <c r="C120" s="2" t="s">
        <v>694</v>
      </c>
      <c r="D120" s="2">
        <v>1216081</v>
      </c>
      <c r="E120" s="2" t="s">
        <v>638</v>
      </c>
      <c r="F120" s="2" t="s">
        <v>154</v>
      </c>
      <c r="G120" s="4" t="s">
        <v>136</v>
      </c>
      <c r="H120" s="5">
        <v>31365333</v>
      </c>
      <c r="I120" s="5">
        <f>SUM(J120:N120)</f>
        <v>897200</v>
      </c>
      <c r="J120" s="5">
        <v>897200</v>
      </c>
      <c r="K120" s="5"/>
      <c r="L120" s="5"/>
      <c r="M120" s="5"/>
      <c r="N120" s="4"/>
    </row>
    <row r="121" spans="1:19" s="3" customFormat="1" ht="100.5" customHeight="1">
      <c r="A121" s="12" t="s">
        <v>753</v>
      </c>
      <c r="B121" s="2" t="s">
        <v>697</v>
      </c>
      <c r="C121" s="2" t="s">
        <v>696</v>
      </c>
      <c r="D121" s="2">
        <v>4116081</v>
      </c>
      <c r="E121" s="2" t="s">
        <v>638</v>
      </c>
      <c r="F121" s="2" t="s">
        <v>332</v>
      </c>
      <c r="G121" s="4" t="s">
        <v>136</v>
      </c>
      <c r="H121" s="5">
        <v>7500000</v>
      </c>
      <c r="I121" s="5">
        <f t="shared" ref="I121" si="8">SUM(J121:N121)</f>
        <v>1000000</v>
      </c>
      <c r="J121" s="5">
        <v>1000000</v>
      </c>
      <c r="K121" s="5"/>
      <c r="L121" s="5"/>
      <c r="M121" s="5"/>
      <c r="N121" s="4"/>
    </row>
    <row r="122" spans="1:19" s="3" customFormat="1" ht="111" customHeight="1">
      <c r="A122" s="12" t="s">
        <v>754</v>
      </c>
      <c r="B122" s="2" t="s">
        <v>699</v>
      </c>
      <c r="C122" s="2" t="s">
        <v>698</v>
      </c>
      <c r="D122" s="2">
        <v>4116081</v>
      </c>
      <c r="E122" s="2" t="s">
        <v>638</v>
      </c>
      <c r="F122" s="2" t="s">
        <v>332</v>
      </c>
      <c r="G122" s="4" t="s">
        <v>136</v>
      </c>
      <c r="H122" s="5">
        <v>15300000</v>
      </c>
      <c r="I122" s="5">
        <f>SUM(J122:N122)</f>
        <v>1000000</v>
      </c>
      <c r="J122" s="5">
        <v>1000000</v>
      </c>
      <c r="K122" s="5"/>
      <c r="L122" s="5"/>
      <c r="M122" s="5"/>
      <c r="N122" s="4"/>
    </row>
    <row r="123" spans="1:19" s="3" customFormat="1" ht="111" customHeight="1">
      <c r="A123" s="12" t="s">
        <v>844</v>
      </c>
      <c r="B123" s="2" t="s">
        <v>843</v>
      </c>
      <c r="C123" s="2" t="s">
        <v>842</v>
      </c>
      <c r="D123" s="2">
        <v>4616081</v>
      </c>
      <c r="E123" s="2" t="s">
        <v>638</v>
      </c>
      <c r="F123" s="2" t="s">
        <v>336</v>
      </c>
      <c r="G123" s="4">
        <v>2026</v>
      </c>
      <c r="H123" s="5">
        <v>29000000</v>
      </c>
      <c r="I123" s="5">
        <f>SUM(J123:N123)</f>
        <v>500000</v>
      </c>
      <c r="J123" s="5">
        <v>500000</v>
      </c>
      <c r="K123" s="5"/>
      <c r="L123" s="5"/>
      <c r="M123" s="5"/>
      <c r="N123" s="4"/>
    </row>
    <row r="124" spans="1:19" s="9" customFormat="1" ht="60.75">
      <c r="A124" s="6" t="s">
        <v>97</v>
      </c>
      <c r="B124" s="7" t="s">
        <v>38</v>
      </c>
      <c r="C124" s="7"/>
      <c r="D124" s="7"/>
      <c r="E124" s="7"/>
      <c r="F124" s="7" t="s">
        <v>151</v>
      </c>
      <c r="G124" s="4"/>
      <c r="H124" s="8">
        <f>SUM(H125:H165)</f>
        <v>1621004328</v>
      </c>
      <c r="I124" s="8">
        <f t="shared" ref="I124:N124" si="9">SUM(I125:I165)</f>
        <v>712743543.48000002</v>
      </c>
      <c r="J124" s="8">
        <f t="shared" si="9"/>
        <v>146735599.06999999</v>
      </c>
      <c r="K124" s="8">
        <f t="shared" si="9"/>
        <v>220998260</v>
      </c>
      <c r="L124" s="8">
        <f t="shared" si="9"/>
        <v>0</v>
      </c>
      <c r="M124" s="8">
        <f t="shared" si="9"/>
        <v>345009684.41000003</v>
      </c>
      <c r="N124" s="8">
        <f t="shared" si="9"/>
        <v>0</v>
      </c>
    </row>
    <row r="125" spans="1:19" s="3" customFormat="1" ht="101.25">
      <c r="A125" s="12" t="s">
        <v>98</v>
      </c>
      <c r="B125" s="2" t="s">
        <v>109</v>
      </c>
      <c r="C125" s="2" t="s">
        <v>39</v>
      </c>
      <c r="D125" s="1">
        <v>3211300</v>
      </c>
      <c r="E125" s="2" t="s">
        <v>121</v>
      </c>
      <c r="F125" s="2" t="s">
        <v>151</v>
      </c>
      <c r="G125" s="4" t="s">
        <v>135</v>
      </c>
      <c r="H125" s="5">
        <v>2211988</v>
      </c>
      <c r="I125" s="5">
        <f>SUM(J125:M125)</f>
        <v>1144656.67</v>
      </c>
      <c r="J125" s="5">
        <v>718993.38</v>
      </c>
      <c r="K125" s="5"/>
      <c r="L125" s="5"/>
      <c r="M125" s="5">
        <v>425663.29</v>
      </c>
      <c r="N125" s="4"/>
      <c r="O125" s="32"/>
      <c r="P125" s="32"/>
      <c r="Q125" s="32"/>
      <c r="S125" s="32"/>
    </row>
    <row r="126" spans="1:19" s="3" customFormat="1" ht="101.25">
      <c r="A126" s="12" t="s">
        <v>395</v>
      </c>
      <c r="B126" s="2" t="s">
        <v>110</v>
      </c>
      <c r="C126" s="2" t="s">
        <v>40</v>
      </c>
      <c r="D126" s="1" t="s">
        <v>124</v>
      </c>
      <c r="E126" s="2" t="s">
        <v>121</v>
      </c>
      <c r="F126" s="2" t="s">
        <v>152</v>
      </c>
      <c r="G126" s="4" t="s">
        <v>138</v>
      </c>
      <c r="H126" s="5">
        <v>123605758</v>
      </c>
      <c r="I126" s="5">
        <f t="shared" ref="I126:I150" si="10">SUM(J126:M126)</f>
        <v>84472502.450000003</v>
      </c>
      <c r="J126" s="5"/>
      <c r="K126" s="5"/>
      <c r="L126" s="5"/>
      <c r="M126" s="5">
        <f>43040447.2+1432055.25+40000000</f>
        <v>84472502.450000003</v>
      </c>
      <c r="N126" s="4"/>
      <c r="O126" s="32"/>
      <c r="S126" s="32"/>
    </row>
    <row r="127" spans="1:19" s="3" customFormat="1" ht="111.75" customHeight="1">
      <c r="A127" s="12" t="s">
        <v>396</v>
      </c>
      <c r="B127" s="2" t="s">
        <v>111</v>
      </c>
      <c r="C127" s="2" t="s">
        <v>41</v>
      </c>
      <c r="D127" s="1" t="s">
        <v>668</v>
      </c>
      <c r="E127" s="2" t="s">
        <v>670</v>
      </c>
      <c r="F127" s="2" t="s">
        <v>152</v>
      </c>
      <c r="G127" s="4" t="s">
        <v>139</v>
      </c>
      <c r="H127" s="5">
        <v>337319206</v>
      </c>
      <c r="I127" s="5">
        <f t="shared" si="10"/>
        <v>197295978.09</v>
      </c>
      <c r="J127" s="5"/>
      <c r="K127" s="5">
        <v>143912995</v>
      </c>
      <c r="L127" s="5"/>
      <c r="M127" s="5">
        <f>32137036.39+21245946.7</f>
        <v>53382983.090000004</v>
      </c>
      <c r="N127" s="4"/>
      <c r="O127" s="32"/>
    </row>
    <row r="128" spans="1:19" s="3" customFormat="1" ht="116.25" customHeight="1">
      <c r="A128" s="12" t="s">
        <v>397</v>
      </c>
      <c r="B128" s="2" t="s">
        <v>112</v>
      </c>
      <c r="C128" s="2" t="s">
        <v>42</v>
      </c>
      <c r="D128" s="1" t="s">
        <v>124</v>
      </c>
      <c r="E128" s="2" t="s">
        <v>121</v>
      </c>
      <c r="F128" s="2" t="s">
        <v>152</v>
      </c>
      <c r="G128" s="4" t="s">
        <v>128</v>
      </c>
      <c r="H128" s="5">
        <v>19123319</v>
      </c>
      <c r="I128" s="5">
        <f t="shared" si="10"/>
        <v>6896811</v>
      </c>
      <c r="J128" s="5">
        <v>2476082.21</v>
      </c>
      <c r="K128" s="5"/>
      <c r="L128" s="5"/>
      <c r="M128" s="5">
        <v>4420728.79</v>
      </c>
      <c r="N128" s="4"/>
    </row>
    <row r="129" spans="1:14" s="3" customFormat="1" ht="121.5">
      <c r="A129" s="12" t="s">
        <v>398</v>
      </c>
      <c r="B129" s="2" t="s">
        <v>113</v>
      </c>
      <c r="C129" s="2" t="s">
        <v>43</v>
      </c>
      <c r="D129" s="1" t="s">
        <v>124</v>
      </c>
      <c r="E129" s="2" t="s">
        <v>121</v>
      </c>
      <c r="F129" s="2" t="s">
        <v>152</v>
      </c>
      <c r="G129" s="4" t="s">
        <v>140</v>
      </c>
      <c r="H129" s="5">
        <v>6509540</v>
      </c>
      <c r="I129" s="5">
        <f t="shared" si="10"/>
        <v>2999999.51</v>
      </c>
      <c r="J129" s="5"/>
      <c r="K129" s="5"/>
      <c r="L129" s="5"/>
      <c r="M129" s="5">
        <v>2999999.51</v>
      </c>
      <c r="N129" s="4"/>
    </row>
    <row r="130" spans="1:14" s="3" customFormat="1" ht="101.25">
      <c r="A130" s="12" t="s">
        <v>399</v>
      </c>
      <c r="B130" s="2" t="s">
        <v>114</v>
      </c>
      <c r="C130" s="2" t="s">
        <v>44</v>
      </c>
      <c r="D130" s="1" t="s">
        <v>124</v>
      </c>
      <c r="E130" s="2" t="s">
        <v>121</v>
      </c>
      <c r="F130" s="2" t="s">
        <v>152</v>
      </c>
      <c r="G130" s="4" t="s">
        <v>141</v>
      </c>
      <c r="H130" s="5">
        <v>14361424</v>
      </c>
      <c r="I130" s="5">
        <f t="shared" si="10"/>
        <v>1649599</v>
      </c>
      <c r="J130" s="5"/>
      <c r="K130" s="5"/>
      <c r="L130" s="5"/>
      <c r="M130" s="5">
        <v>1649599</v>
      </c>
      <c r="N130" s="4"/>
    </row>
    <row r="131" spans="1:14" s="3" customFormat="1" ht="101.25">
      <c r="A131" s="12" t="s">
        <v>400</v>
      </c>
      <c r="B131" s="2" t="s">
        <v>132</v>
      </c>
      <c r="C131" s="2" t="s">
        <v>133</v>
      </c>
      <c r="D131" s="1" t="s">
        <v>124</v>
      </c>
      <c r="E131" s="2" t="s">
        <v>121</v>
      </c>
      <c r="F131" s="2" t="s">
        <v>152</v>
      </c>
      <c r="G131" s="4" t="s">
        <v>140</v>
      </c>
      <c r="H131" s="5">
        <v>4999794</v>
      </c>
      <c r="I131" s="5">
        <f t="shared" si="10"/>
        <v>3364598.58</v>
      </c>
      <c r="J131" s="5"/>
      <c r="K131" s="5"/>
      <c r="L131" s="5"/>
      <c r="M131" s="5">
        <v>3364598.58</v>
      </c>
      <c r="N131" s="4"/>
    </row>
    <row r="132" spans="1:14" s="3" customFormat="1" ht="101.25">
      <c r="A132" s="12" t="s">
        <v>401</v>
      </c>
      <c r="B132" s="2" t="s">
        <v>232</v>
      </c>
      <c r="C132" s="2" t="s">
        <v>241</v>
      </c>
      <c r="D132" s="1" t="s">
        <v>330</v>
      </c>
      <c r="E132" s="2" t="s">
        <v>121</v>
      </c>
      <c r="F132" s="2" t="s">
        <v>149</v>
      </c>
      <c r="G132" s="4">
        <v>2026</v>
      </c>
      <c r="H132" s="5">
        <v>276878742</v>
      </c>
      <c r="I132" s="5">
        <f t="shared" si="10"/>
        <v>5000000</v>
      </c>
      <c r="J132" s="5">
        <v>5000000</v>
      </c>
      <c r="K132" s="5"/>
      <c r="L132" s="5"/>
      <c r="M132" s="5"/>
      <c r="N132" s="4"/>
    </row>
    <row r="133" spans="1:14" s="3" customFormat="1" ht="101.25">
      <c r="A133" s="12" t="s">
        <v>402</v>
      </c>
      <c r="B133" s="2" t="s">
        <v>233</v>
      </c>
      <c r="C133" s="2" t="s">
        <v>242</v>
      </c>
      <c r="D133" s="1" t="s">
        <v>124</v>
      </c>
      <c r="E133" s="2" t="s">
        <v>121</v>
      </c>
      <c r="F133" s="2" t="s">
        <v>152</v>
      </c>
      <c r="G133" s="4" t="s">
        <v>548</v>
      </c>
      <c r="H133" s="5">
        <v>13311773</v>
      </c>
      <c r="I133" s="5">
        <f t="shared" si="10"/>
        <v>6487172</v>
      </c>
      <c r="J133" s="5">
        <v>6487172</v>
      </c>
      <c r="K133" s="5"/>
      <c r="L133" s="5"/>
      <c r="M133" s="5"/>
      <c r="N133" s="4"/>
    </row>
    <row r="134" spans="1:14" s="3" customFormat="1" ht="141.75">
      <c r="A134" s="12" t="s">
        <v>393</v>
      </c>
      <c r="B134" s="2" t="s">
        <v>604</v>
      </c>
      <c r="C134" s="2" t="s">
        <v>243</v>
      </c>
      <c r="D134" s="1" t="s">
        <v>124</v>
      </c>
      <c r="E134" s="2" t="s">
        <v>121</v>
      </c>
      <c r="F134" s="2" t="s">
        <v>152</v>
      </c>
      <c r="G134" s="4" t="s">
        <v>135</v>
      </c>
      <c r="H134" s="5">
        <v>57501355</v>
      </c>
      <c r="I134" s="5">
        <f t="shared" si="10"/>
        <v>56302538</v>
      </c>
      <c r="J134" s="5">
        <f>2000000+10000000</f>
        <v>12000000</v>
      </c>
      <c r="K134" s="5"/>
      <c r="L134" s="5"/>
      <c r="M134" s="5">
        <v>44302538</v>
      </c>
      <c r="N134" s="4"/>
    </row>
    <row r="135" spans="1:14" s="3" customFormat="1" ht="101.25">
      <c r="A135" s="12" t="s">
        <v>403</v>
      </c>
      <c r="B135" s="2" t="s">
        <v>234</v>
      </c>
      <c r="C135" s="2" t="s">
        <v>244</v>
      </c>
      <c r="D135" s="1" t="s">
        <v>124</v>
      </c>
      <c r="E135" s="2" t="s">
        <v>121</v>
      </c>
      <c r="F135" s="2" t="s">
        <v>152</v>
      </c>
      <c r="G135" s="4" t="s">
        <v>549</v>
      </c>
      <c r="H135" s="5">
        <v>23227500</v>
      </c>
      <c r="I135" s="5">
        <f t="shared" si="10"/>
        <v>1000000</v>
      </c>
      <c r="J135" s="5">
        <v>1000000</v>
      </c>
      <c r="K135" s="5"/>
      <c r="L135" s="5"/>
      <c r="M135" s="5"/>
      <c r="N135" s="4"/>
    </row>
    <row r="136" spans="1:14" s="3" customFormat="1" ht="121.5">
      <c r="A136" s="12" t="s">
        <v>404</v>
      </c>
      <c r="B136" s="2" t="s">
        <v>602</v>
      </c>
      <c r="C136" s="2" t="s">
        <v>245</v>
      </c>
      <c r="D136" s="1" t="s">
        <v>481</v>
      </c>
      <c r="E136" s="2" t="s">
        <v>121</v>
      </c>
      <c r="F136" s="2" t="s">
        <v>151</v>
      </c>
      <c r="G136" s="4" t="s">
        <v>136</v>
      </c>
      <c r="H136" s="5">
        <v>2389000</v>
      </c>
      <c r="I136" s="5">
        <f t="shared" si="10"/>
        <v>2319000</v>
      </c>
      <c r="J136" s="5">
        <v>2319000</v>
      </c>
      <c r="K136" s="5"/>
      <c r="L136" s="5"/>
      <c r="M136" s="5"/>
      <c r="N136" s="4"/>
    </row>
    <row r="137" spans="1:14" s="3" customFormat="1" ht="101.25">
      <c r="A137" s="12" t="s">
        <v>405</v>
      </c>
      <c r="B137" s="2" t="s">
        <v>235</v>
      </c>
      <c r="C137" s="2" t="s">
        <v>246</v>
      </c>
      <c r="D137" s="1" t="s">
        <v>124</v>
      </c>
      <c r="E137" s="2" t="s">
        <v>121</v>
      </c>
      <c r="F137" s="2" t="s">
        <v>152</v>
      </c>
      <c r="G137" s="4" t="s">
        <v>137</v>
      </c>
      <c r="H137" s="5">
        <v>31111571</v>
      </c>
      <c r="I137" s="5">
        <f t="shared" si="10"/>
        <v>6505834</v>
      </c>
      <c r="J137" s="5">
        <f>6505834-107063.52</f>
        <v>6398770.4800000004</v>
      </c>
      <c r="K137" s="5"/>
      <c r="L137" s="5"/>
      <c r="M137" s="5">
        <v>107063.52</v>
      </c>
      <c r="N137" s="4"/>
    </row>
    <row r="138" spans="1:14" s="3" customFormat="1" ht="121.5">
      <c r="A138" s="12" t="s">
        <v>406</v>
      </c>
      <c r="B138" s="2" t="s">
        <v>236</v>
      </c>
      <c r="C138" s="2" t="s">
        <v>247</v>
      </c>
      <c r="D138" s="1" t="s">
        <v>124</v>
      </c>
      <c r="E138" s="2" t="s">
        <v>121</v>
      </c>
      <c r="F138" s="2" t="s">
        <v>152</v>
      </c>
      <c r="G138" s="4" t="s">
        <v>135</v>
      </c>
      <c r="H138" s="5">
        <v>11627846</v>
      </c>
      <c r="I138" s="5">
        <f t="shared" si="10"/>
        <v>2000000</v>
      </c>
      <c r="J138" s="5">
        <v>2000000</v>
      </c>
      <c r="K138" s="5"/>
      <c r="L138" s="5"/>
      <c r="M138" s="5"/>
      <c r="N138" s="4"/>
    </row>
    <row r="139" spans="1:14" s="3" customFormat="1" ht="101.25">
      <c r="A139" s="12" t="s">
        <v>407</v>
      </c>
      <c r="B139" s="2" t="s">
        <v>237</v>
      </c>
      <c r="C139" s="2" t="s">
        <v>248</v>
      </c>
      <c r="D139" s="1" t="s">
        <v>124</v>
      </c>
      <c r="E139" s="2" t="s">
        <v>121</v>
      </c>
      <c r="F139" s="2" t="s">
        <v>152</v>
      </c>
      <c r="G139" s="4" t="s">
        <v>135</v>
      </c>
      <c r="H139" s="5">
        <v>4050000</v>
      </c>
      <c r="I139" s="5">
        <f t="shared" si="10"/>
        <v>2050000</v>
      </c>
      <c r="J139" s="5">
        <v>2050000</v>
      </c>
      <c r="K139" s="5"/>
      <c r="L139" s="5"/>
      <c r="M139" s="5"/>
      <c r="N139" s="4"/>
    </row>
    <row r="140" spans="1:14" s="3" customFormat="1" ht="101.25">
      <c r="A140" s="12" t="s">
        <v>408</v>
      </c>
      <c r="B140" s="2" t="s">
        <v>603</v>
      </c>
      <c r="C140" s="2" t="s">
        <v>249</v>
      </c>
      <c r="D140" s="1" t="s">
        <v>124</v>
      </c>
      <c r="E140" s="2" t="s">
        <v>121</v>
      </c>
      <c r="F140" s="2" t="s">
        <v>152</v>
      </c>
      <c r="G140" s="4" t="s">
        <v>550</v>
      </c>
      <c r="H140" s="5">
        <v>27839311</v>
      </c>
      <c r="I140" s="5">
        <f t="shared" si="10"/>
        <v>2000000</v>
      </c>
      <c r="J140" s="5">
        <v>2000000</v>
      </c>
      <c r="K140" s="5"/>
      <c r="L140" s="5"/>
      <c r="M140" s="5"/>
      <c r="N140" s="4"/>
    </row>
    <row r="141" spans="1:14" s="3" customFormat="1" ht="101.25">
      <c r="A141" s="12" t="s">
        <v>409</v>
      </c>
      <c r="B141" s="2" t="s">
        <v>238</v>
      </c>
      <c r="C141" s="2" t="s">
        <v>250</v>
      </c>
      <c r="D141" s="1" t="s">
        <v>124</v>
      </c>
      <c r="E141" s="2" t="s">
        <v>121</v>
      </c>
      <c r="F141" s="2" t="s">
        <v>152</v>
      </c>
      <c r="G141" s="4" t="s">
        <v>135</v>
      </c>
      <c r="H141" s="5">
        <v>11809258</v>
      </c>
      <c r="I141" s="5">
        <f t="shared" si="10"/>
        <v>6464963</v>
      </c>
      <c r="J141" s="5">
        <v>6464963</v>
      </c>
      <c r="K141" s="5"/>
      <c r="L141" s="5"/>
      <c r="M141" s="5"/>
      <c r="N141" s="4"/>
    </row>
    <row r="142" spans="1:14" s="3" customFormat="1" ht="101.25">
      <c r="A142" s="12" t="s">
        <v>410</v>
      </c>
      <c r="B142" s="2" t="s">
        <v>239</v>
      </c>
      <c r="C142" s="2" t="s">
        <v>251</v>
      </c>
      <c r="D142" s="1" t="s">
        <v>124</v>
      </c>
      <c r="E142" s="2" t="s">
        <v>121</v>
      </c>
      <c r="F142" s="2" t="s">
        <v>152</v>
      </c>
      <c r="G142" s="4" t="s">
        <v>141</v>
      </c>
      <c r="H142" s="5">
        <v>15800000</v>
      </c>
      <c r="I142" s="5">
        <f t="shared" si="10"/>
        <v>12614978.6</v>
      </c>
      <c r="J142" s="5">
        <f>1000000+11614978.6</f>
        <v>12614978.6</v>
      </c>
      <c r="K142" s="5"/>
      <c r="L142" s="5"/>
      <c r="M142" s="5"/>
      <c r="N142" s="4"/>
    </row>
    <row r="143" spans="1:14" s="3" customFormat="1" ht="101.25">
      <c r="A143" s="12" t="s">
        <v>411</v>
      </c>
      <c r="B143" s="2" t="s">
        <v>240</v>
      </c>
      <c r="C143" s="2" t="s">
        <v>252</v>
      </c>
      <c r="D143" s="1" t="s">
        <v>124</v>
      </c>
      <c r="E143" s="2" t="s">
        <v>121</v>
      </c>
      <c r="F143" s="2" t="s">
        <v>152</v>
      </c>
      <c r="G143" s="4" t="s">
        <v>135</v>
      </c>
      <c r="H143" s="5">
        <v>35433191</v>
      </c>
      <c r="I143" s="5">
        <f t="shared" si="10"/>
        <v>9037902</v>
      </c>
      <c r="J143" s="5">
        <v>9037902</v>
      </c>
      <c r="K143" s="5"/>
      <c r="L143" s="5"/>
      <c r="M143" s="5"/>
      <c r="N143" s="4"/>
    </row>
    <row r="144" spans="1:14" s="3" customFormat="1" ht="101.25">
      <c r="A144" s="12" t="s">
        <v>568</v>
      </c>
      <c r="B144" s="2" t="s">
        <v>514</v>
      </c>
      <c r="C144" s="2" t="s">
        <v>515</v>
      </c>
      <c r="D144" s="1" t="s">
        <v>481</v>
      </c>
      <c r="E144" s="2" t="s">
        <v>121</v>
      </c>
      <c r="F144" s="2" t="s">
        <v>151</v>
      </c>
      <c r="G144" s="31">
        <v>2026</v>
      </c>
      <c r="H144" s="5">
        <v>8200000</v>
      </c>
      <c r="I144" s="5">
        <f t="shared" si="10"/>
        <v>8200000</v>
      </c>
      <c r="J144" s="5">
        <v>8200000</v>
      </c>
      <c r="K144" s="5"/>
      <c r="L144" s="5"/>
      <c r="M144" s="5"/>
      <c r="N144" s="4"/>
    </row>
    <row r="145" spans="1:14" s="3" customFormat="1" ht="101.25">
      <c r="A145" s="12" t="s">
        <v>569</v>
      </c>
      <c r="B145" s="2" t="s">
        <v>516</v>
      </c>
      <c r="C145" s="2" t="s">
        <v>517</v>
      </c>
      <c r="D145" s="1" t="s">
        <v>481</v>
      </c>
      <c r="E145" s="2" t="s">
        <v>121</v>
      </c>
      <c r="F145" s="2" t="s">
        <v>151</v>
      </c>
      <c r="G145" s="31">
        <v>2026</v>
      </c>
      <c r="H145" s="5">
        <v>5770000</v>
      </c>
      <c r="I145" s="5">
        <f t="shared" si="10"/>
        <v>2000000</v>
      </c>
      <c r="J145" s="5">
        <v>2000000</v>
      </c>
      <c r="K145" s="5"/>
      <c r="L145" s="5"/>
      <c r="M145" s="5"/>
      <c r="N145" s="4"/>
    </row>
    <row r="146" spans="1:14" s="3" customFormat="1" ht="116.25" customHeight="1">
      <c r="A146" s="12" t="s">
        <v>570</v>
      </c>
      <c r="B146" s="2" t="s">
        <v>605</v>
      </c>
      <c r="C146" s="2" t="s">
        <v>518</v>
      </c>
      <c r="D146" s="1" t="s">
        <v>481</v>
      </c>
      <c r="E146" s="2" t="s">
        <v>121</v>
      </c>
      <c r="F146" s="2" t="s">
        <v>151</v>
      </c>
      <c r="G146" s="4" t="s">
        <v>136</v>
      </c>
      <c r="H146" s="5">
        <v>13650000</v>
      </c>
      <c r="I146" s="5">
        <f t="shared" si="10"/>
        <v>650000</v>
      </c>
      <c r="J146" s="5">
        <v>650000</v>
      </c>
      <c r="K146" s="5"/>
      <c r="L146" s="5"/>
      <c r="M146" s="5"/>
      <c r="N146" s="4"/>
    </row>
    <row r="147" spans="1:14" s="3" customFormat="1" ht="101.25">
      <c r="A147" s="12" t="s">
        <v>571</v>
      </c>
      <c r="B147" s="2" t="s">
        <v>606</v>
      </c>
      <c r="C147" s="2" t="s">
        <v>519</v>
      </c>
      <c r="D147" s="1" t="s">
        <v>124</v>
      </c>
      <c r="E147" s="2" t="s">
        <v>121</v>
      </c>
      <c r="F147" s="2" t="s">
        <v>152</v>
      </c>
      <c r="G147" s="4" t="s">
        <v>135</v>
      </c>
      <c r="H147" s="5">
        <v>11403650</v>
      </c>
      <c r="I147" s="5">
        <f t="shared" si="10"/>
        <v>764629.18</v>
      </c>
      <c r="J147" s="5"/>
      <c r="K147" s="5"/>
      <c r="L147" s="5"/>
      <c r="M147" s="5">
        <v>764629.18</v>
      </c>
      <c r="N147" s="4"/>
    </row>
    <row r="148" spans="1:14" s="3" customFormat="1" ht="101.25">
      <c r="A148" s="12" t="s">
        <v>572</v>
      </c>
      <c r="B148" s="2" t="s">
        <v>520</v>
      </c>
      <c r="C148" s="2" t="s">
        <v>521</v>
      </c>
      <c r="D148" s="1" t="s">
        <v>124</v>
      </c>
      <c r="E148" s="2" t="s">
        <v>121</v>
      </c>
      <c r="F148" s="2" t="s">
        <v>152</v>
      </c>
      <c r="G148" s="4" t="s">
        <v>128</v>
      </c>
      <c r="H148" s="5">
        <v>22140000</v>
      </c>
      <c r="I148" s="5">
        <f t="shared" si="10"/>
        <v>1200000</v>
      </c>
      <c r="J148" s="5">
        <v>1200000</v>
      </c>
      <c r="K148" s="5"/>
      <c r="L148" s="5"/>
      <c r="M148" s="5"/>
      <c r="N148" s="4"/>
    </row>
    <row r="149" spans="1:14" s="3" customFormat="1" ht="101.25">
      <c r="A149" s="12" t="s">
        <v>573</v>
      </c>
      <c r="B149" s="2" t="s">
        <v>522</v>
      </c>
      <c r="C149" s="2" t="s">
        <v>523</v>
      </c>
      <c r="D149" s="1" t="s">
        <v>124</v>
      </c>
      <c r="E149" s="2" t="s">
        <v>121</v>
      </c>
      <c r="F149" s="2" t="s">
        <v>152</v>
      </c>
      <c r="G149" s="4" t="s">
        <v>551</v>
      </c>
      <c r="H149" s="5">
        <v>64032523</v>
      </c>
      <c r="I149" s="5">
        <f t="shared" si="10"/>
        <v>49968298</v>
      </c>
      <c r="J149" s="5">
        <v>1000000</v>
      </c>
      <c r="K149" s="5"/>
      <c r="L149" s="5"/>
      <c r="M149" s="5">
        <v>48968298</v>
      </c>
      <c r="N149" s="4"/>
    </row>
    <row r="150" spans="1:14" s="3" customFormat="1" ht="101.25">
      <c r="A150" s="12" t="s">
        <v>574</v>
      </c>
      <c r="B150" s="2" t="s">
        <v>524</v>
      </c>
      <c r="C150" s="2" t="s">
        <v>525</v>
      </c>
      <c r="D150" s="1" t="s">
        <v>124</v>
      </c>
      <c r="E150" s="2" t="s">
        <v>121</v>
      </c>
      <c r="F150" s="2" t="s">
        <v>152</v>
      </c>
      <c r="G150" s="4" t="s">
        <v>136</v>
      </c>
      <c r="H150" s="5">
        <v>25783567</v>
      </c>
      <c r="I150" s="5">
        <f t="shared" si="10"/>
        <v>15500000</v>
      </c>
      <c r="J150" s="5">
        <v>500000</v>
      </c>
      <c r="K150" s="5"/>
      <c r="L150" s="5"/>
      <c r="M150" s="5">
        <v>15000000</v>
      </c>
      <c r="N150" s="4"/>
    </row>
    <row r="151" spans="1:14" s="3" customFormat="1" ht="101.25">
      <c r="A151" s="12" t="s">
        <v>755</v>
      </c>
      <c r="B151" s="2" t="s">
        <v>701</v>
      </c>
      <c r="C151" s="2" t="s">
        <v>700</v>
      </c>
      <c r="D151" s="1" t="s">
        <v>124</v>
      </c>
      <c r="E151" s="2" t="s">
        <v>121</v>
      </c>
      <c r="F151" s="2" t="s">
        <v>152</v>
      </c>
      <c r="G151" s="4">
        <v>2026</v>
      </c>
      <c r="H151" s="5">
        <v>14621630</v>
      </c>
      <c r="I151" s="5">
        <f>SUM(J151:N151)</f>
        <v>14621630</v>
      </c>
      <c r="J151" s="5">
        <v>4668840</v>
      </c>
      <c r="K151" s="5"/>
      <c r="L151" s="5"/>
      <c r="M151" s="5">
        <v>9952790</v>
      </c>
      <c r="N151" s="4"/>
    </row>
    <row r="152" spans="1:14" s="3" customFormat="1" ht="184.5" customHeight="1">
      <c r="A152" s="95" t="s">
        <v>756</v>
      </c>
      <c r="B152" s="89" t="s">
        <v>703</v>
      </c>
      <c r="C152" s="89" t="s">
        <v>702</v>
      </c>
      <c r="D152" s="1" t="s">
        <v>704</v>
      </c>
      <c r="E152" s="2" t="s">
        <v>705</v>
      </c>
      <c r="F152" s="83" t="s">
        <v>152</v>
      </c>
      <c r="G152" s="97">
        <v>2026</v>
      </c>
      <c r="H152" s="93">
        <v>91167858</v>
      </c>
      <c r="I152" s="5">
        <f>SUM(J152:N152)</f>
        <v>27350507.140000001</v>
      </c>
      <c r="J152" s="5">
        <v>27350507.140000001</v>
      </c>
      <c r="K152" s="5"/>
      <c r="L152" s="5"/>
      <c r="M152" s="5"/>
      <c r="N152" s="4"/>
    </row>
    <row r="153" spans="1:14" s="3" customFormat="1" ht="162">
      <c r="A153" s="96"/>
      <c r="B153" s="90"/>
      <c r="C153" s="90"/>
      <c r="D153" s="1" t="s">
        <v>707</v>
      </c>
      <c r="E153" s="2" t="s">
        <v>706</v>
      </c>
      <c r="F153" s="84"/>
      <c r="G153" s="98"/>
      <c r="H153" s="94"/>
      <c r="I153" s="5">
        <f>SUM(J153:N153)</f>
        <v>62267500</v>
      </c>
      <c r="J153" s="5"/>
      <c r="K153" s="5">
        <f>13836500+48431000</f>
        <v>62267500</v>
      </c>
      <c r="L153" s="5"/>
      <c r="M153" s="5"/>
      <c r="N153" s="4"/>
    </row>
    <row r="154" spans="1:14" s="3" customFormat="1" ht="122.25" customHeight="1">
      <c r="A154" s="12" t="s">
        <v>757</v>
      </c>
      <c r="B154" s="2" t="s">
        <v>709</v>
      </c>
      <c r="C154" s="2" t="s">
        <v>708</v>
      </c>
      <c r="D154" s="1" t="s">
        <v>124</v>
      </c>
      <c r="E154" s="2" t="s">
        <v>121</v>
      </c>
      <c r="F154" s="2" t="s">
        <v>152</v>
      </c>
      <c r="G154" s="4" t="s">
        <v>136</v>
      </c>
      <c r="H154" s="5">
        <v>60000000</v>
      </c>
      <c r="I154" s="5">
        <f>SUM(J154:N154)</f>
        <v>5050285.26</v>
      </c>
      <c r="J154" s="5">
        <f>3050285.26+2000000</f>
        <v>5050285.26</v>
      </c>
      <c r="K154" s="5"/>
      <c r="L154" s="5"/>
      <c r="M154" s="5"/>
      <c r="N154" s="4"/>
    </row>
    <row r="155" spans="1:14" s="3" customFormat="1" ht="122.25" customHeight="1">
      <c r="A155" s="12" t="s">
        <v>765</v>
      </c>
      <c r="B155" s="2" t="s">
        <v>766</v>
      </c>
      <c r="C155" s="2" t="s">
        <v>767</v>
      </c>
      <c r="D155" s="1" t="s">
        <v>124</v>
      </c>
      <c r="E155" s="2" t="s">
        <v>121</v>
      </c>
      <c r="F155" s="2" t="s">
        <v>152</v>
      </c>
      <c r="G155" s="4" t="s">
        <v>477</v>
      </c>
      <c r="H155" s="5">
        <v>40000000</v>
      </c>
      <c r="I155" s="5">
        <f>SUM(J155:N155)</f>
        <v>21000000</v>
      </c>
      <c r="J155" s="5">
        <v>1000000</v>
      </c>
      <c r="K155" s="5"/>
      <c r="L155" s="5"/>
      <c r="M155" s="5">
        <v>20000000</v>
      </c>
      <c r="N155" s="4"/>
    </row>
    <row r="156" spans="1:14" s="3" customFormat="1" ht="122.25" customHeight="1">
      <c r="A156" s="12" t="s">
        <v>803</v>
      </c>
      <c r="B156" s="2" t="s">
        <v>777</v>
      </c>
      <c r="C156" s="2" t="s">
        <v>776</v>
      </c>
      <c r="D156" s="1" t="s">
        <v>124</v>
      </c>
      <c r="E156" s="2" t="s">
        <v>121</v>
      </c>
      <c r="F156" s="2" t="s">
        <v>152</v>
      </c>
      <c r="G156" s="4" t="s">
        <v>477</v>
      </c>
      <c r="H156" s="5">
        <v>60000000</v>
      </c>
      <c r="I156" s="5">
        <f t="shared" ref="I156:I160" si="11">SUM(J156:N156)</f>
        <v>20000000</v>
      </c>
      <c r="J156" s="5"/>
      <c r="K156" s="5"/>
      <c r="L156" s="5"/>
      <c r="M156" s="5">
        <v>20000000</v>
      </c>
      <c r="N156" s="4"/>
    </row>
    <row r="157" spans="1:14" s="3" customFormat="1" ht="122.25" customHeight="1">
      <c r="A157" s="12" t="s">
        <v>798</v>
      </c>
      <c r="B157" s="2" t="s">
        <v>779</v>
      </c>
      <c r="C157" s="2" t="s">
        <v>778</v>
      </c>
      <c r="D157" s="1" t="s">
        <v>124</v>
      </c>
      <c r="E157" s="2" t="s">
        <v>121</v>
      </c>
      <c r="F157" s="2" t="s">
        <v>152</v>
      </c>
      <c r="G157" s="4">
        <v>2026</v>
      </c>
      <c r="H157" s="5">
        <v>13443967</v>
      </c>
      <c r="I157" s="5">
        <f t="shared" si="11"/>
        <v>13443967</v>
      </c>
      <c r="J157" s="5"/>
      <c r="K157" s="5"/>
      <c r="L157" s="5"/>
      <c r="M157" s="5">
        <v>13443967</v>
      </c>
      <c r="N157" s="4"/>
    </row>
    <row r="158" spans="1:14" s="3" customFormat="1" ht="122.25" customHeight="1">
      <c r="A158" s="12" t="s">
        <v>799</v>
      </c>
      <c r="B158" s="2" t="s">
        <v>780</v>
      </c>
      <c r="C158" s="2" t="s">
        <v>781</v>
      </c>
      <c r="D158" s="1" t="s">
        <v>124</v>
      </c>
      <c r="E158" s="2" t="s">
        <v>121</v>
      </c>
      <c r="F158" s="2" t="s">
        <v>152</v>
      </c>
      <c r="G158" s="4">
        <v>2026</v>
      </c>
      <c r="H158" s="5">
        <v>21754324</v>
      </c>
      <c r="I158" s="5">
        <f t="shared" si="11"/>
        <v>21754324</v>
      </c>
      <c r="J158" s="5"/>
      <c r="K158" s="5"/>
      <c r="L158" s="5"/>
      <c r="M158" s="5">
        <v>21754324</v>
      </c>
      <c r="N158" s="4"/>
    </row>
    <row r="159" spans="1:14" s="3" customFormat="1" ht="122.25" customHeight="1">
      <c r="A159" s="12" t="s">
        <v>800</v>
      </c>
      <c r="B159" s="2" t="s">
        <v>801</v>
      </c>
      <c r="C159" s="2" t="s">
        <v>802</v>
      </c>
      <c r="D159" s="1" t="s">
        <v>124</v>
      </c>
      <c r="E159" s="2" t="s">
        <v>121</v>
      </c>
      <c r="F159" s="2" t="s">
        <v>152</v>
      </c>
      <c r="G159" s="4">
        <v>2026</v>
      </c>
      <c r="H159" s="5">
        <v>100000000</v>
      </c>
      <c r="I159" s="5">
        <f t="shared" si="11"/>
        <v>19115492</v>
      </c>
      <c r="J159" s="5">
        <f>5000000+14115492</f>
        <v>19115492</v>
      </c>
      <c r="K159" s="5"/>
      <c r="L159" s="5"/>
      <c r="M159" s="5"/>
      <c r="N159" s="4"/>
    </row>
    <row r="160" spans="1:14" s="3" customFormat="1" ht="122.25" customHeight="1">
      <c r="A160" s="12" t="s">
        <v>806</v>
      </c>
      <c r="B160" s="2" t="s">
        <v>805</v>
      </c>
      <c r="C160" s="2" t="s">
        <v>804</v>
      </c>
      <c r="D160" s="1" t="s">
        <v>124</v>
      </c>
      <c r="E160" s="2" t="s">
        <v>121</v>
      </c>
      <c r="F160" s="2" t="s">
        <v>152</v>
      </c>
      <c r="G160" s="4">
        <v>2026</v>
      </c>
      <c r="H160" s="5">
        <v>23225854</v>
      </c>
      <c r="I160" s="5">
        <f t="shared" si="11"/>
        <v>4000000</v>
      </c>
      <c r="J160" s="5">
        <v>4000000</v>
      </c>
      <c r="K160" s="5"/>
      <c r="L160" s="5"/>
      <c r="M160" s="5"/>
      <c r="N160" s="4"/>
    </row>
    <row r="161" spans="1:14" s="3" customFormat="1" ht="150" customHeight="1">
      <c r="A161" s="81" t="s">
        <v>846</v>
      </c>
      <c r="B161" s="83" t="s">
        <v>807</v>
      </c>
      <c r="C161" s="83" t="s">
        <v>808</v>
      </c>
      <c r="D161" s="1" t="s">
        <v>826</v>
      </c>
      <c r="E161" s="2" t="s">
        <v>827</v>
      </c>
      <c r="F161" s="89" t="s">
        <v>152</v>
      </c>
      <c r="G161" s="87">
        <v>2026</v>
      </c>
      <c r="H161" s="79">
        <v>3775379</v>
      </c>
      <c r="I161" s="5">
        <f>SUM(J161:N161)</f>
        <v>1132613</v>
      </c>
      <c r="J161" s="5">
        <v>1132613</v>
      </c>
      <c r="K161" s="5"/>
      <c r="L161" s="5"/>
      <c r="M161" s="5"/>
      <c r="N161" s="4"/>
    </row>
    <row r="162" spans="1:14" s="3" customFormat="1" ht="122.25" customHeight="1">
      <c r="A162" s="82"/>
      <c r="B162" s="84"/>
      <c r="C162" s="84"/>
      <c r="D162" s="1" t="s">
        <v>809</v>
      </c>
      <c r="E162" s="2" t="s">
        <v>810</v>
      </c>
      <c r="F162" s="90"/>
      <c r="G162" s="88"/>
      <c r="H162" s="80"/>
      <c r="I162" s="5">
        <f>SUM(J162:N162)</f>
        <v>2642765</v>
      </c>
      <c r="J162" s="5"/>
      <c r="K162" s="5">
        <v>2642765</v>
      </c>
      <c r="L162" s="5"/>
      <c r="M162" s="5"/>
      <c r="N162" s="4"/>
    </row>
    <row r="163" spans="1:14" s="3" customFormat="1" ht="122.25" customHeight="1">
      <c r="A163" s="10" t="s">
        <v>851</v>
      </c>
      <c r="B163" s="11" t="s">
        <v>850</v>
      </c>
      <c r="C163" s="11" t="s">
        <v>849</v>
      </c>
      <c r="D163" s="1" t="s">
        <v>124</v>
      </c>
      <c r="E163" s="2" t="s">
        <v>121</v>
      </c>
      <c r="F163" s="2" t="s">
        <v>152</v>
      </c>
      <c r="G163" s="4">
        <v>2026</v>
      </c>
      <c r="H163" s="5">
        <v>5400000</v>
      </c>
      <c r="I163" s="5">
        <f>SUM(J163:N163)</f>
        <v>300000</v>
      </c>
      <c r="J163" s="5">
        <v>300000</v>
      </c>
      <c r="K163" s="5"/>
      <c r="L163" s="5"/>
      <c r="M163" s="5"/>
      <c r="N163" s="4"/>
    </row>
    <row r="164" spans="1:14" s="3" customFormat="1" ht="249.75" customHeight="1">
      <c r="A164" s="10" t="s">
        <v>867</v>
      </c>
      <c r="B164" s="11" t="s">
        <v>870</v>
      </c>
      <c r="C164" s="11" t="s">
        <v>869</v>
      </c>
      <c r="D164" s="1" t="s">
        <v>871</v>
      </c>
      <c r="E164" s="2" t="s">
        <v>872</v>
      </c>
      <c r="F164" s="2" t="s">
        <v>151</v>
      </c>
      <c r="G164" s="4">
        <v>2026</v>
      </c>
      <c r="H164" s="5">
        <v>10000000</v>
      </c>
      <c r="I164" s="5">
        <f>SUM(J164:N164)</f>
        <v>7000000</v>
      </c>
      <c r="J164" s="5"/>
      <c r="K164" s="5">
        <v>7000000</v>
      </c>
      <c r="L164" s="5"/>
      <c r="M164" s="5"/>
      <c r="N164" s="4"/>
    </row>
    <row r="165" spans="1:14" s="3" customFormat="1" ht="216" customHeight="1">
      <c r="A165" s="10" t="s">
        <v>868</v>
      </c>
      <c r="B165" s="2" t="s">
        <v>873</v>
      </c>
      <c r="C165" s="11" t="s">
        <v>874</v>
      </c>
      <c r="D165" s="1" t="s">
        <v>871</v>
      </c>
      <c r="E165" s="2" t="s">
        <v>872</v>
      </c>
      <c r="F165" s="2" t="s">
        <v>151</v>
      </c>
      <c r="G165" s="4">
        <v>2026</v>
      </c>
      <c r="H165" s="5">
        <v>7525000</v>
      </c>
      <c r="I165" s="5">
        <f>SUM(J165:N165)</f>
        <v>5175000</v>
      </c>
      <c r="J165" s="5"/>
      <c r="K165" s="5">
        <v>5175000</v>
      </c>
      <c r="L165" s="5"/>
      <c r="M165" s="5"/>
      <c r="N165" s="4"/>
    </row>
    <row r="166" spans="1:14" s="9" customFormat="1" ht="60.75">
      <c r="A166" s="6" t="s">
        <v>394</v>
      </c>
      <c r="B166" s="7" t="s">
        <v>45</v>
      </c>
      <c r="C166" s="7"/>
      <c r="D166" s="7"/>
      <c r="E166" s="7"/>
      <c r="F166" s="7" t="s">
        <v>148</v>
      </c>
      <c r="G166" s="8"/>
      <c r="H166" s="8">
        <f t="shared" ref="H166:N166" si="12">SUM(H167:H237)</f>
        <v>4377800878.4300003</v>
      </c>
      <c r="I166" s="8">
        <f t="shared" si="12"/>
        <v>682500118.06999993</v>
      </c>
      <c r="J166" s="8">
        <f t="shared" si="12"/>
        <v>139654322.29000002</v>
      </c>
      <c r="K166" s="8">
        <f t="shared" si="12"/>
        <v>19599992</v>
      </c>
      <c r="L166" s="8">
        <f t="shared" si="12"/>
        <v>0</v>
      </c>
      <c r="M166" s="8">
        <f t="shared" si="12"/>
        <v>512282745.61000001</v>
      </c>
      <c r="N166" s="8">
        <f t="shared" si="12"/>
        <v>10963058.17</v>
      </c>
    </row>
    <row r="167" spans="1:14" s="3" customFormat="1" ht="113.25" customHeight="1">
      <c r="A167" s="81" t="s">
        <v>412</v>
      </c>
      <c r="B167" s="83" t="s">
        <v>115</v>
      </c>
      <c r="C167" s="83" t="s">
        <v>46</v>
      </c>
      <c r="D167" s="1" t="s">
        <v>123</v>
      </c>
      <c r="E167" s="2" t="s">
        <v>122</v>
      </c>
      <c r="F167" s="83" t="s">
        <v>153</v>
      </c>
      <c r="G167" s="87" t="s">
        <v>135</v>
      </c>
      <c r="H167" s="79">
        <v>139905726</v>
      </c>
      <c r="I167" s="79">
        <f>SUM(J167:M168)</f>
        <v>50650000</v>
      </c>
      <c r="J167" s="5">
        <v>650000</v>
      </c>
      <c r="K167" s="5"/>
      <c r="L167" s="5"/>
      <c r="M167" s="5">
        <v>42000000</v>
      </c>
      <c r="N167" s="4"/>
    </row>
    <row r="168" spans="1:14" s="3" customFormat="1" ht="66.75" customHeight="1">
      <c r="A168" s="82"/>
      <c r="B168" s="84"/>
      <c r="C168" s="84"/>
      <c r="D168" s="1" t="s">
        <v>579</v>
      </c>
      <c r="E168" s="2" t="s">
        <v>580</v>
      </c>
      <c r="F168" s="84"/>
      <c r="G168" s="88"/>
      <c r="H168" s="80"/>
      <c r="I168" s="80"/>
      <c r="J168" s="5"/>
      <c r="K168" s="5">
        <f>2000000+6000000</f>
        <v>8000000</v>
      </c>
      <c r="L168" s="5"/>
      <c r="M168" s="5"/>
      <c r="N168" s="4"/>
    </row>
    <row r="169" spans="1:14" s="3" customFormat="1" ht="121.5">
      <c r="A169" s="12" t="s">
        <v>413</v>
      </c>
      <c r="B169" s="2" t="s">
        <v>647</v>
      </c>
      <c r="C169" s="2" t="s">
        <v>47</v>
      </c>
      <c r="D169" s="1" t="s">
        <v>123</v>
      </c>
      <c r="E169" s="2" t="s">
        <v>122</v>
      </c>
      <c r="F169" s="2" t="s">
        <v>153</v>
      </c>
      <c r="G169" s="4" t="s">
        <v>142</v>
      </c>
      <c r="H169" s="5">
        <v>256975244</v>
      </c>
      <c r="I169" s="5">
        <f>SUM(J169:M169)</f>
        <v>32919999.579999998</v>
      </c>
      <c r="J169" s="5"/>
      <c r="K169" s="5"/>
      <c r="L169" s="5"/>
      <c r="M169" s="5">
        <v>32919999.579999998</v>
      </c>
      <c r="N169" s="4"/>
    </row>
    <row r="170" spans="1:14" s="3" customFormat="1" ht="121.5">
      <c r="A170" s="12" t="s">
        <v>414</v>
      </c>
      <c r="B170" s="2" t="s">
        <v>607</v>
      </c>
      <c r="C170" s="2" t="s">
        <v>48</v>
      </c>
      <c r="D170" s="1" t="s">
        <v>123</v>
      </c>
      <c r="E170" s="2" t="s">
        <v>122</v>
      </c>
      <c r="F170" s="2" t="s">
        <v>153</v>
      </c>
      <c r="G170" s="4" t="s">
        <v>143</v>
      </c>
      <c r="H170" s="5">
        <v>1506000000</v>
      </c>
      <c r="I170" s="5">
        <f t="shared" ref="I170:I220" si="13">SUM(J170:M170)</f>
        <v>27738928.940000001</v>
      </c>
      <c r="J170" s="5">
        <v>814000</v>
      </c>
      <c r="K170" s="5"/>
      <c r="L170" s="5"/>
      <c r="M170" s="5">
        <v>26924928.940000001</v>
      </c>
      <c r="N170" s="4"/>
    </row>
    <row r="171" spans="1:14" s="3" customFormat="1" ht="101.25">
      <c r="A171" s="12" t="s">
        <v>415</v>
      </c>
      <c r="B171" s="2" t="s">
        <v>648</v>
      </c>
      <c r="C171" s="2" t="s">
        <v>49</v>
      </c>
      <c r="D171" s="1" t="s">
        <v>123</v>
      </c>
      <c r="E171" s="2" t="s">
        <v>122</v>
      </c>
      <c r="F171" s="2" t="s">
        <v>153</v>
      </c>
      <c r="G171" s="4" t="s">
        <v>137</v>
      </c>
      <c r="H171" s="5">
        <v>31301959</v>
      </c>
      <c r="I171" s="5">
        <f t="shared" si="13"/>
        <v>10994422.939999999</v>
      </c>
      <c r="J171" s="5"/>
      <c r="K171" s="5"/>
      <c r="L171" s="5"/>
      <c r="M171" s="5">
        <v>10994422.939999999</v>
      </c>
      <c r="N171" s="4"/>
    </row>
    <row r="172" spans="1:14" s="3" customFormat="1" ht="101.25">
      <c r="A172" s="12" t="s">
        <v>416</v>
      </c>
      <c r="B172" s="2" t="s">
        <v>649</v>
      </c>
      <c r="C172" s="2" t="s">
        <v>50</v>
      </c>
      <c r="D172" s="1" t="s">
        <v>123</v>
      </c>
      <c r="E172" s="2" t="s">
        <v>122</v>
      </c>
      <c r="F172" s="2" t="s">
        <v>153</v>
      </c>
      <c r="G172" s="4" t="s">
        <v>135</v>
      </c>
      <c r="H172" s="5">
        <v>17471808</v>
      </c>
      <c r="I172" s="5">
        <f t="shared" si="13"/>
        <v>9204681.1400000006</v>
      </c>
      <c r="J172" s="5"/>
      <c r="K172" s="5"/>
      <c r="L172" s="5"/>
      <c r="M172" s="5">
        <v>9204681.1400000006</v>
      </c>
      <c r="N172" s="4"/>
    </row>
    <row r="173" spans="1:14" s="3" customFormat="1" ht="101.25">
      <c r="A173" s="12" t="s">
        <v>417</v>
      </c>
      <c r="B173" s="2" t="s">
        <v>116</v>
      </c>
      <c r="C173" s="2" t="s">
        <v>51</v>
      </c>
      <c r="D173" s="1" t="s">
        <v>123</v>
      </c>
      <c r="E173" s="2" t="s">
        <v>122</v>
      </c>
      <c r="F173" s="2" t="s">
        <v>153</v>
      </c>
      <c r="G173" s="4" t="s">
        <v>137</v>
      </c>
      <c r="H173" s="5">
        <v>39315031</v>
      </c>
      <c r="I173" s="5">
        <f t="shared" si="13"/>
        <v>13173363.810000001</v>
      </c>
      <c r="J173" s="5"/>
      <c r="K173" s="5"/>
      <c r="L173" s="5"/>
      <c r="M173" s="5">
        <v>13173363.810000001</v>
      </c>
      <c r="N173" s="4"/>
    </row>
    <row r="174" spans="1:14" s="3" customFormat="1" ht="101.25">
      <c r="A174" s="12" t="s">
        <v>418</v>
      </c>
      <c r="B174" s="2" t="s">
        <v>117</v>
      </c>
      <c r="C174" s="2" t="s">
        <v>52</v>
      </c>
      <c r="D174" s="1" t="s">
        <v>123</v>
      </c>
      <c r="E174" s="2" t="s">
        <v>122</v>
      </c>
      <c r="F174" s="2" t="s">
        <v>153</v>
      </c>
      <c r="G174" s="4" t="s">
        <v>137</v>
      </c>
      <c r="H174" s="5">
        <v>10717737</v>
      </c>
      <c r="I174" s="5">
        <f t="shared" si="13"/>
        <v>7309670.5999999996</v>
      </c>
      <c r="J174" s="5"/>
      <c r="K174" s="5"/>
      <c r="L174" s="5"/>
      <c r="M174" s="5">
        <v>7309670.5999999996</v>
      </c>
      <c r="N174" s="4"/>
    </row>
    <row r="175" spans="1:14" s="3" customFormat="1" ht="101.25">
      <c r="A175" s="12" t="s">
        <v>419</v>
      </c>
      <c r="B175" s="2" t="s">
        <v>608</v>
      </c>
      <c r="C175" s="2" t="s">
        <v>53</v>
      </c>
      <c r="D175" s="1" t="s">
        <v>123</v>
      </c>
      <c r="E175" s="2" t="s">
        <v>122</v>
      </c>
      <c r="F175" s="2" t="s">
        <v>153</v>
      </c>
      <c r="G175" s="4" t="s">
        <v>135</v>
      </c>
      <c r="H175" s="5">
        <v>17595514</v>
      </c>
      <c r="I175" s="5">
        <f t="shared" si="13"/>
        <v>5799999.9400000004</v>
      </c>
      <c r="J175" s="5"/>
      <c r="K175" s="5"/>
      <c r="L175" s="5"/>
      <c r="M175" s="5">
        <v>5799999.9400000004</v>
      </c>
      <c r="N175" s="4"/>
    </row>
    <row r="176" spans="1:14" s="3" customFormat="1" ht="156.75" customHeight="1">
      <c r="A176" s="81" t="s">
        <v>420</v>
      </c>
      <c r="B176" s="13" t="s">
        <v>888</v>
      </c>
      <c r="C176" s="83" t="s">
        <v>54</v>
      </c>
      <c r="D176" s="85" t="s">
        <v>123</v>
      </c>
      <c r="E176" s="83" t="s">
        <v>122</v>
      </c>
      <c r="F176" s="83" t="s">
        <v>153</v>
      </c>
      <c r="G176" s="87" t="s">
        <v>135</v>
      </c>
      <c r="H176" s="79">
        <v>4185000</v>
      </c>
      <c r="I176" s="5">
        <f t="shared" si="13"/>
        <v>1728579.6</v>
      </c>
      <c r="J176" s="5"/>
      <c r="K176" s="5"/>
      <c r="L176" s="5"/>
      <c r="M176" s="5">
        <v>1728579.6</v>
      </c>
      <c r="N176" s="4"/>
    </row>
    <row r="177" spans="1:14" s="3" customFormat="1" ht="99" customHeight="1">
      <c r="A177" s="82"/>
      <c r="B177" s="13" t="s">
        <v>710</v>
      </c>
      <c r="C177" s="84"/>
      <c r="D177" s="86"/>
      <c r="E177" s="84"/>
      <c r="F177" s="84"/>
      <c r="G177" s="88"/>
      <c r="H177" s="80"/>
      <c r="I177" s="5">
        <f>SUM(J177:N177)</f>
        <v>2456420</v>
      </c>
      <c r="J177" s="5">
        <v>2456420</v>
      </c>
      <c r="K177" s="5"/>
      <c r="L177" s="5"/>
      <c r="M177" s="5"/>
      <c r="N177" s="4"/>
    </row>
    <row r="178" spans="1:14" s="3" customFormat="1" ht="251.25" customHeight="1">
      <c r="A178" s="12" t="s">
        <v>421</v>
      </c>
      <c r="B178" s="2" t="s">
        <v>118</v>
      </c>
      <c r="C178" s="2" t="s">
        <v>55</v>
      </c>
      <c r="D178" s="1" t="s">
        <v>123</v>
      </c>
      <c r="E178" s="2" t="s">
        <v>122</v>
      </c>
      <c r="F178" s="2" t="s">
        <v>153</v>
      </c>
      <c r="G178" s="4" t="s">
        <v>137</v>
      </c>
      <c r="H178" s="5">
        <v>62128546</v>
      </c>
      <c r="I178" s="5">
        <f>SUM(J178:N178)</f>
        <v>12630407.68</v>
      </c>
      <c r="J178" s="5"/>
      <c r="K178" s="5"/>
      <c r="L178" s="5"/>
      <c r="M178" s="5">
        <v>1667349.51</v>
      </c>
      <c r="N178" s="5">
        <v>10963058.17</v>
      </c>
    </row>
    <row r="179" spans="1:14" s="3" customFormat="1" ht="90" customHeight="1">
      <c r="A179" s="12" t="s">
        <v>422</v>
      </c>
      <c r="B179" s="2" t="s">
        <v>650</v>
      </c>
      <c r="C179" s="2" t="s">
        <v>56</v>
      </c>
      <c r="D179" s="1" t="s">
        <v>669</v>
      </c>
      <c r="E179" s="2" t="s">
        <v>671</v>
      </c>
      <c r="F179" s="2" t="s">
        <v>153</v>
      </c>
      <c r="G179" s="4" t="s">
        <v>137</v>
      </c>
      <c r="H179" s="5">
        <v>60545360</v>
      </c>
      <c r="I179" s="5">
        <f t="shared" si="13"/>
        <v>8375222.8700000001</v>
      </c>
      <c r="J179" s="5"/>
      <c r="K179" s="5">
        <v>6989944</v>
      </c>
      <c r="L179" s="5"/>
      <c r="M179" s="5">
        <v>1385278.87</v>
      </c>
      <c r="N179" s="4"/>
    </row>
    <row r="180" spans="1:14" s="3" customFormat="1" ht="92.25" customHeight="1">
      <c r="A180" s="12" t="s">
        <v>423</v>
      </c>
      <c r="B180" s="2" t="s">
        <v>119</v>
      </c>
      <c r="C180" s="2" t="s">
        <v>57</v>
      </c>
      <c r="D180" s="1" t="s">
        <v>669</v>
      </c>
      <c r="E180" s="2" t="s">
        <v>670</v>
      </c>
      <c r="F180" s="2" t="s">
        <v>153</v>
      </c>
      <c r="G180" s="4" t="s">
        <v>137</v>
      </c>
      <c r="H180" s="5">
        <v>44036259</v>
      </c>
      <c r="I180" s="5">
        <f t="shared" si="13"/>
        <v>5524132.25</v>
      </c>
      <c r="J180" s="5"/>
      <c r="K180" s="5">
        <v>4610048</v>
      </c>
      <c r="L180" s="5"/>
      <c r="M180" s="5">
        <v>914084.25</v>
      </c>
      <c r="N180" s="4"/>
    </row>
    <row r="181" spans="1:14" s="3" customFormat="1" ht="101.25">
      <c r="A181" s="12" t="s">
        <v>424</v>
      </c>
      <c r="B181" s="2" t="s">
        <v>651</v>
      </c>
      <c r="C181" s="2" t="s">
        <v>58</v>
      </c>
      <c r="D181" s="1" t="s">
        <v>123</v>
      </c>
      <c r="E181" s="2" t="s">
        <v>122</v>
      </c>
      <c r="F181" s="2" t="s">
        <v>153</v>
      </c>
      <c r="G181" s="4" t="s">
        <v>137</v>
      </c>
      <c r="H181" s="5">
        <v>9410587</v>
      </c>
      <c r="I181" s="5">
        <f t="shared" si="13"/>
        <v>572139.43000000005</v>
      </c>
      <c r="J181" s="5"/>
      <c r="K181" s="5"/>
      <c r="L181" s="5"/>
      <c r="M181" s="5">
        <v>572139.43000000005</v>
      </c>
      <c r="N181" s="4"/>
    </row>
    <row r="182" spans="1:14" s="3" customFormat="1" ht="101.25">
      <c r="A182" s="12" t="s">
        <v>425</v>
      </c>
      <c r="B182" s="2" t="s">
        <v>652</v>
      </c>
      <c r="C182" s="2" t="s">
        <v>262</v>
      </c>
      <c r="D182" s="1" t="s">
        <v>123</v>
      </c>
      <c r="E182" s="2" t="s">
        <v>122</v>
      </c>
      <c r="F182" s="2" t="s">
        <v>153</v>
      </c>
      <c r="G182" s="4" t="s">
        <v>477</v>
      </c>
      <c r="H182" s="5">
        <v>35000000</v>
      </c>
      <c r="I182" s="5">
        <f t="shared" si="13"/>
        <v>21000000</v>
      </c>
      <c r="J182" s="5">
        <v>1000000</v>
      </c>
      <c r="K182" s="5"/>
      <c r="L182" s="5"/>
      <c r="M182" s="5">
        <v>20000000</v>
      </c>
      <c r="N182" s="4"/>
    </row>
    <row r="183" spans="1:14" s="3" customFormat="1" ht="141.75">
      <c r="A183" s="12" t="s">
        <v>426</v>
      </c>
      <c r="B183" s="2" t="s">
        <v>653</v>
      </c>
      <c r="C183" s="2" t="s">
        <v>263</v>
      </c>
      <c r="D183" s="1" t="s">
        <v>123</v>
      </c>
      <c r="E183" s="2" t="s">
        <v>122</v>
      </c>
      <c r="F183" s="2" t="s">
        <v>153</v>
      </c>
      <c r="G183" s="4" t="s">
        <v>142</v>
      </c>
      <c r="H183" s="5">
        <v>9844774</v>
      </c>
      <c r="I183" s="5">
        <f t="shared" si="13"/>
        <v>8163867</v>
      </c>
      <c r="J183" s="5">
        <f>5163867+3000000</f>
        <v>8163867</v>
      </c>
      <c r="K183" s="5"/>
      <c r="L183" s="5"/>
      <c r="M183" s="5"/>
      <c r="N183" s="4"/>
    </row>
    <row r="184" spans="1:14" s="3" customFormat="1" ht="162">
      <c r="A184" s="12" t="s">
        <v>427</v>
      </c>
      <c r="B184" s="2" t="s">
        <v>609</v>
      </c>
      <c r="C184" s="2" t="s">
        <v>264</v>
      </c>
      <c r="D184" s="1" t="s">
        <v>123</v>
      </c>
      <c r="E184" s="2" t="s">
        <v>122</v>
      </c>
      <c r="F184" s="2" t="s">
        <v>153</v>
      </c>
      <c r="G184" s="4" t="s">
        <v>142</v>
      </c>
      <c r="H184" s="5">
        <v>4343844</v>
      </c>
      <c r="I184" s="5">
        <f t="shared" si="13"/>
        <v>1000000</v>
      </c>
      <c r="J184" s="5">
        <v>1000000</v>
      </c>
      <c r="K184" s="5"/>
      <c r="L184" s="5"/>
      <c r="M184" s="5"/>
      <c r="N184" s="4"/>
    </row>
    <row r="185" spans="1:14" s="3" customFormat="1" ht="121.5">
      <c r="A185" s="12" t="s">
        <v>428</v>
      </c>
      <c r="B185" s="2" t="s">
        <v>639</v>
      </c>
      <c r="C185" s="2" t="s">
        <v>265</v>
      </c>
      <c r="D185" s="1" t="s">
        <v>123</v>
      </c>
      <c r="E185" s="2" t="s">
        <v>122</v>
      </c>
      <c r="F185" s="2" t="s">
        <v>153</v>
      </c>
      <c r="G185" s="4" t="s">
        <v>142</v>
      </c>
      <c r="H185" s="5">
        <v>31449118</v>
      </c>
      <c r="I185" s="5">
        <f t="shared" si="13"/>
        <v>100000</v>
      </c>
      <c r="J185" s="5">
        <v>100000</v>
      </c>
      <c r="K185" s="5"/>
      <c r="L185" s="5"/>
      <c r="M185" s="5"/>
      <c r="N185" s="4"/>
    </row>
    <row r="186" spans="1:14" s="3" customFormat="1" ht="121.5">
      <c r="A186" s="12" t="s">
        <v>429</v>
      </c>
      <c r="B186" s="2" t="s">
        <v>640</v>
      </c>
      <c r="C186" s="2" t="s">
        <v>266</v>
      </c>
      <c r="D186" s="1" t="s">
        <v>123</v>
      </c>
      <c r="E186" s="2" t="s">
        <v>122</v>
      </c>
      <c r="F186" s="2" t="s">
        <v>153</v>
      </c>
      <c r="G186" s="4" t="s">
        <v>142</v>
      </c>
      <c r="H186" s="5">
        <v>30010584</v>
      </c>
      <c r="I186" s="5">
        <f t="shared" si="13"/>
        <v>100000</v>
      </c>
      <c r="J186" s="5">
        <v>100000</v>
      </c>
      <c r="K186" s="5"/>
      <c r="L186" s="5"/>
      <c r="M186" s="5"/>
      <c r="N186" s="4"/>
    </row>
    <row r="187" spans="1:14" s="3" customFormat="1" ht="121.5">
      <c r="A187" s="12" t="s">
        <v>430</v>
      </c>
      <c r="B187" s="2" t="s">
        <v>654</v>
      </c>
      <c r="C187" s="2" t="s">
        <v>267</v>
      </c>
      <c r="D187" s="1" t="s">
        <v>123</v>
      </c>
      <c r="E187" s="2" t="s">
        <v>122</v>
      </c>
      <c r="F187" s="2" t="s">
        <v>153</v>
      </c>
      <c r="G187" s="4" t="s">
        <v>142</v>
      </c>
      <c r="H187" s="5">
        <v>1338856</v>
      </c>
      <c r="I187" s="5">
        <f t="shared" si="13"/>
        <v>304956</v>
      </c>
      <c r="J187" s="5">
        <v>304956</v>
      </c>
      <c r="K187" s="5"/>
      <c r="L187" s="5"/>
      <c r="M187" s="5"/>
      <c r="N187" s="4"/>
    </row>
    <row r="188" spans="1:14" s="3" customFormat="1" ht="182.25">
      <c r="A188" s="12" t="s">
        <v>431</v>
      </c>
      <c r="B188" s="2" t="s">
        <v>610</v>
      </c>
      <c r="C188" s="2" t="s">
        <v>268</v>
      </c>
      <c r="D188" s="1" t="s">
        <v>123</v>
      </c>
      <c r="E188" s="2" t="s">
        <v>122</v>
      </c>
      <c r="F188" s="2" t="s">
        <v>153</v>
      </c>
      <c r="G188" s="4" t="s">
        <v>477</v>
      </c>
      <c r="H188" s="5">
        <v>52000000</v>
      </c>
      <c r="I188" s="5">
        <f t="shared" si="13"/>
        <v>100000</v>
      </c>
      <c r="J188" s="5">
        <v>100000</v>
      </c>
      <c r="K188" s="5"/>
      <c r="L188" s="5"/>
      <c r="M188" s="5"/>
      <c r="N188" s="4"/>
    </row>
    <row r="189" spans="1:14" s="3" customFormat="1" ht="101.25">
      <c r="A189" s="12" t="s">
        <v>432</v>
      </c>
      <c r="B189" s="2" t="s">
        <v>253</v>
      </c>
      <c r="C189" s="2" t="s">
        <v>269</v>
      </c>
      <c r="D189" s="1" t="s">
        <v>123</v>
      </c>
      <c r="E189" s="2" t="s">
        <v>122</v>
      </c>
      <c r="F189" s="2" t="s">
        <v>153</v>
      </c>
      <c r="G189" s="4" t="s">
        <v>142</v>
      </c>
      <c r="H189" s="5">
        <v>84746931</v>
      </c>
      <c r="I189" s="5">
        <f t="shared" si="13"/>
        <v>2000000</v>
      </c>
      <c r="J189" s="5">
        <f>1200000+800000</f>
        <v>2000000</v>
      </c>
      <c r="K189" s="5"/>
      <c r="L189" s="5"/>
      <c r="M189" s="5"/>
      <c r="N189" s="4"/>
    </row>
    <row r="190" spans="1:14" s="3" customFormat="1" ht="101.25">
      <c r="A190" s="12" t="s">
        <v>433</v>
      </c>
      <c r="B190" s="2" t="s">
        <v>611</v>
      </c>
      <c r="C190" s="2" t="s">
        <v>270</v>
      </c>
      <c r="D190" s="1" t="s">
        <v>123</v>
      </c>
      <c r="E190" s="2" t="s">
        <v>122</v>
      </c>
      <c r="F190" s="2" t="s">
        <v>153</v>
      </c>
      <c r="G190" s="4" t="s">
        <v>477</v>
      </c>
      <c r="H190" s="5">
        <v>7834950</v>
      </c>
      <c r="I190" s="5">
        <f t="shared" si="13"/>
        <v>7645915.2000000002</v>
      </c>
      <c r="J190" s="5">
        <v>7645915.2000000002</v>
      </c>
      <c r="K190" s="5"/>
      <c r="L190" s="5"/>
      <c r="M190" s="5"/>
      <c r="N190" s="4"/>
    </row>
    <row r="191" spans="1:14" s="3" customFormat="1" ht="101.25">
      <c r="A191" s="12" t="s">
        <v>434</v>
      </c>
      <c r="B191" s="2" t="s">
        <v>612</v>
      </c>
      <c r="C191" s="2" t="s">
        <v>271</v>
      </c>
      <c r="D191" s="1" t="s">
        <v>123</v>
      </c>
      <c r="E191" s="2" t="s">
        <v>122</v>
      </c>
      <c r="F191" s="2" t="s">
        <v>153</v>
      </c>
      <c r="G191" s="4" t="s">
        <v>142</v>
      </c>
      <c r="H191" s="5">
        <v>11702491</v>
      </c>
      <c r="I191" s="5">
        <f t="shared" si="13"/>
        <v>7000000</v>
      </c>
      <c r="J191" s="5">
        <v>7000000</v>
      </c>
      <c r="K191" s="5"/>
      <c r="L191" s="5"/>
      <c r="M191" s="5"/>
      <c r="N191" s="4"/>
    </row>
    <row r="192" spans="1:14" s="3" customFormat="1" ht="101.25">
      <c r="A192" s="12" t="s">
        <v>435</v>
      </c>
      <c r="B192" s="2" t="s">
        <v>254</v>
      </c>
      <c r="C192" s="2" t="s">
        <v>272</v>
      </c>
      <c r="D192" s="1" t="s">
        <v>123</v>
      </c>
      <c r="E192" s="2" t="s">
        <v>122</v>
      </c>
      <c r="F192" s="2" t="s">
        <v>153</v>
      </c>
      <c r="G192" s="4" t="s">
        <v>142</v>
      </c>
      <c r="H192" s="5">
        <v>26934688</v>
      </c>
      <c r="I192" s="5">
        <f t="shared" si="13"/>
        <v>15794028</v>
      </c>
      <c r="J192" s="5">
        <v>7000000</v>
      </c>
      <c r="K192" s="5"/>
      <c r="L192" s="5"/>
      <c r="M192" s="5">
        <v>8794028</v>
      </c>
      <c r="N192" s="4"/>
    </row>
    <row r="193" spans="1:14" s="3" customFormat="1" ht="121.5">
      <c r="A193" s="12" t="s">
        <v>436</v>
      </c>
      <c r="B193" s="2" t="s">
        <v>613</v>
      </c>
      <c r="C193" s="2" t="s">
        <v>273</v>
      </c>
      <c r="D193" s="1" t="s">
        <v>123</v>
      </c>
      <c r="E193" s="2" t="s">
        <v>122</v>
      </c>
      <c r="F193" s="2" t="s">
        <v>153</v>
      </c>
      <c r="G193" s="31">
        <v>2026</v>
      </c>
      <c r="H193" s="5">
        <v>250000</v>
      </c>
      <c r="I193" s="5">
        <f t="shared" si="13"/>
        <v>250000</v>
      </c>
      <c r="J193" s="5">
        <v>250000</v>
      </c>
      <c r="K193" s="5"/>
      <c r="L193" s="5"/>
      <c r="M193" s="5"/>
      <c r="N193" s="4"/>
    </row>
    <row r="194" spans="1:14" s="3" customFormat="1" ht="121.5">
      <c r="A194" s="12" t="s">
        <v>437</v>
      </c>
      <c r="B194" s="2" t="s">
        <v>614</v>
      </c>
      <c r="C194" s="2" t="s">
        <v>274</v>
      </c>
      <c r="D194" s="1" t="s">
        <v>123</v>
      </c>
      <c r="E194" s="2" t="s">
        <v>122</v>
      </c>
      <c r="F194" s="2" t="s">
        <v>153</v>
      </c>
      <c r="G194" s="31">
        <v>2026</v>
      </c>
      <c r="H194" s="5">
        <v>700000</v>
      </c>
      <c r="I194" s="5">
        <f t="shared" si="13"/>
        <v>700000</v>
      </c>
      <c r="J194" s="5">
        <v>700000</v>
      </c>
      <c r="K194" s="5"/>
      <c r="L194" s="5"/>
      <c r="M194" s="5"/>
      <c r="N194" s="4"/>
    </row>
    <row r="195" spans="1:14" s="3" customFormat="1" ht="236.25" customHeight="1">
      <c r="A195" s="12" t="s">
        <v>438</v>
      </c>
      <c r="B195" s="2" t="s">
        <v>655</v>
      </c>
      <c r="C195" s="2" t="s">
        <v>275</v>
      </c>
      <c r="D195" s="1" t="s">
        <v>123</v>
      </c>
      <c r="E195" s="2" t="s">
        <v>122</v>
      </c>
      <c r="F195" s="2" t="s">
        <v>153</v>
      </c>
      <c r="G195" s="4" t="s">
        <v>477</v>
      </c>
      <c r="H195" s="5">
        <v>87924220</v>
      </c>
      <c r="I195" s="5">
        <f t="shared" si="13"/>
        <v>10100000</v>
      </c>
      <c r="J195" s="5">
        <f>100000+5000000+5000000</f>
        <v>10100000</v>
      </c>
      <c r="K195" s="5"/>
      <c r="L195" s="5"/>
      <c r="M195" s="5"/>
      <c r="N195" s="4"/>
    </row>
    <row r="196" spans="1:14" s="3" customFormat="1" ht="121.5">
      <c r="A196" s="12" t="s">
        <v>439</v>
      </c>
      <c r="B196" s="2" t="s">
        <v>255</v>
      </c>
      <c r="C196" s="2" t="s">
        <v>276</v>
      </c>
      <c r="D196" s="1" t="s">
        <v>123</v>
      </c>
      <c r="E196" s="2" t="s">
        <v>122</v>
      </c>
      <c r="F196" s="2" t="s">
        <v>153</v>
      </c>
      <c r="G196" s="4" t="s">
        <v>477</v>
      </c>
      <c r="H196" s="5">
        <v>1342836</v>
      </c>
      <c r="I196" s="5">
        <f t="shared" si="13"/>
        <v>350000</v>
      </c>
      <c r="J196" s="5">
        <v>350000</v>
      </c>
      <c r="K196" s="5"/>
      <c r="L196" s="5"/>
      <c r="M196" s="5"/>
      <c r="N196" s="4"/>
    </row>
    <row r="197" spans="1:14" s="3" customFormat="1" ht="101.25">
      <c r="A197" s="12" t="s">
        <v>440</v>
      </c>
      <c r="B197" s="2" t="s">
        <v>656</v>
      </c>
      <c r="C197" s="2" t="s">
        <v>277</v>
      </c>
      <c r="D197" s="1" t="s">
        <v>123</v>
      </c>
      <c r="E197" s="2" t="s">
        <v>122</v>
      </c>
      <c r="F197" s="2" t="s">
        <v>153</v>
      </c>
      <c r="G197" s="4" t="s">
        <v>142</v>
      </c>
      <c r="H197" s="5">
        <v>20861443.43</v>
      </c>
      <c r="I197" s="5">
        <f t="shared" si="13"/>
        <v>521227.73000000045</v>
      </c>
      <c r="J197" s="5">
        <v>521227.73000000045</v>
      </c>
      <c r="K197" s="5"/>
      <c r="L197" s="5"/>
      <c r="M197" s="5"/>
      <c r="N197" s="4"/>
    </row>
    <row r="198" spans="1:14" s="3" customFormat="1" ht="141.75">
      <c r="A198" s="12" t="s">
        <v>441</v>
      </c>
      <c r="B198" s="2" t="s">
        <v>615</v>
      </c>
      <c r="C198" s="2" t="s">
        <v>278</v>
      </c>
      <c r="D198" s="1" t="s">
        <v>123</v>
      </c>
      <c r="E198" s="2" t="s">
        <v>122</v>
      </c>
      <c r="F198" s="2" t="s">
        <v>153</v>
      </c>
      <c r="G198" s="4" t="s">
        <v>142</v>
      </c>
      <c r="H198" s="5">
        <v>184381000</v>
      </c>
      <c r="I198" s="5">
        <f t="shared" si="13"/>
        <v>60977949.079999998</v>
      </c>
      <c r="J198" s="5">
        <v>977949.08000000007</v>
      </c>
      <c r="K198" s="5"/>
      <c r="L198" s="5"/>
      <c r="M198" s="5">
        <v>60000000</v>
      </c>
      <c r="N198" s="4"/>
    </row>
    <row r="199" spans="1:14" s="3" customFormat="1" ht="121.5">
      <c r="A199" s="12" t="s">
        <v>442</v>
      </c>
      <c r="B199" s="2" t="s">
        <v>657</v>
      </c>
      <c r="C199" s="2" t="s">
        <v>279</v>
      </c>
      <c r="D199" s="1" t="s">
        <v>123</v>
      </c>
      <c r="E199" s="2" t="s">
        <v>122</v>
      </c>
      <c r="F199" s="2" t="s">
        <v>153</v>
      </c>
      <c r="G199" s="4" t="s">
        <v>142</v>
      </c>
      <c r="H199" s="5">
        <v>4899424</v>
      </c>
      <c r="I199" s="5">
        <f t="shared" si="13"/>
        <v>1700000</v>
      </c>
      <c r="J199" s="5">
        <f>750000+950000</f>
        <v>1700000</v>
      </c>
      <c r="K199" s="5"/>
      <c r="L199" s="5"/>
      <c r="M199" s="5"/>
      <c r="N199" s="4"/>
    </row>
    <row r="200" spans="1:14" s="3" customFormat="1" ht="141.75">
      <c r="A200" s="12" t="s">
        <v>443</v>
      </c>
      <c r="B200" s="2" t="s">
        <v>616</v>
      </c>
      <c r="C200" s="2" t="s">
        <v>280</v>
      </c>
      <c r="D200" s="1" t="s">
        <v>123</v>
      </c>
      <c r="E200" s="2" t="s">
        <v>122</v>
      </c>
      <c r="F200" s="2" t="s">
        <v>153</v>
      </c>
      <c r="G200" s="4" t="s">
        <v>142</v>
      </c>
      <c r="H200" s="5">
        <v>22034691</v>
      </c>
      <c r="I200" s="5">
        <f t="shared" si="13"/>
        <v>10165605</v>
      </c>
      <c r="J200" s="5">
        <v>1261493</v>
      </c>
      <c r="K200" s="5"/>
      <c r="L200" s="5"/>
      <c r="M200" s="5">
        <v>8904112</v>
      </c>
      <c r="N200" s="4"/>
    </row>
    <row r="201" spans="1:14" s="3" customFormat="1" ht="101.25">
      <c r="A201" s="12" t="s">
        <v>444</v>
      </c>
      <c r="B201" s="2" t="s">
        <v>658</v>
      </c>
      <c r="C201" s="2" t="s">
        <v>281</v>
      </c>
      <c r="D201" s="1" t="s">
        <v>123</v>
      </c>
      <c r="E201" s="2" t="s">
        <v>122</v>
      </c>
      <c r="F201" s="2" t="s">
        <v>153</v>
      </c>
      <c r="G201" s="4" t="s">
        <v>142</v>
      </c>
      <c r="H201" s="5">
        <v>29394488</v>
      </c>
      <c r="I201" s="5">
        <f t="shared" si="13"/>
        <v>200000</v>
      </c>
      <c r="J201" s="5">
        <v>200000</v>
      </c>
      <c r="K201" s="5"/>
      <c r="L201" s="5"/>
      <c r="M201" s="5"/>
      <c r="N201" s="4"/>
    </row>
    <row r="202" spans="1:14" s="3" customFormat="1" ht="182.25">
      <c r="A202" s="12" t="s">
        <v>445</v>
      </c>
      <c r="B202" s="2" t="s">
        <v>659</v>
      </c>
      <c r="C202" s="2" t="s">
        <v>282</v>
      </c>
      <c r="D202" s="1" t="s">
        <v>123</v>
      </c>
      <c r="E202" s="2" t="s">
        <v>122</v>
      </c>
      <c r="F202" s="2" t="s">
        <v>153</v>
      </c>
      <c r="G202" s="4" t="s">
        <v>135</v>
      </c>
      <c r="H202" s="5">
        <v>9987228</v>
      </c>
      <c r="I202" s="5">
        <f t="shared" si="13"/>
        <v>3391156.1</v>
      </c>
      <c r="J202" s="5">
        <v>3391156.1</v>
      </c>
      <c r="K202" s="5"/>
      <c r="L202" s="5"/>
      <c r="M202" s="5"/>
      <c r="N202" s="4"/>
    </row>
    <row r="203" spans="1:14" s="3" customFormat="1" ht="101.25">
      <c r="A203" s="12" t="s">
        <v>446</v>
      </c>
      <c r="B203" s="2" t="s">
        <v>660</v>
      </c>
      <c r="C203" s="2" t="s">
        <v>283</v>
      </c>
      <c r="D203" s="1" t="s">
        <v>123</v>
      </c>
      <c r="E203" s="2" t="s">
        <v>122</v>
      </c>
      <c r="F203" s="2" t="s">
        <v>153</v>
      </c>
      <c r="G203" s="4" t="s">
        <v>142</v>
      </c>
      <c r="H203" s="5">
        <v>10376902</v>
      </c>
      <c r="I203" s="5">
        <f t="shared" si="13"/>
        <v>5587670</v>
      </c>
      <c r="J203" s="5">
        <f>587670+5000000</f>
        <v>5587670</v>
      </c>
      <c r="K203" s="5"/>
      <c r="L203" s="5"/>
      <c r="M203" s="5"/>
      <c r="N203" s="4"/>
    </row>
    <row r="204" spans="1:14" s="3" customFormat="1" ht="121.5">
      <c r="A204" s="12" t="s">
        <v>447</v>
      </c>
      <c r="B204" s="2" t="s">
        <v>617</v>
      </c>
      <c r="C204" s="2" t="s">
        <v>284</v>
      </c>
      <c r="D204" s="1" t="s">
        <v>123</v>
      </c>
      <c r="E204" s="2" t="s">
        <v>122</v>
      </c>
      <c r="F204" s="2" t="s">
        <v>153</v>
      </c>
      <c r="G204" s="4" t="s">
        <v>142</v>
      </c>
      <c r="H204" s="5">
        <v>32605854</v>
      </c>
      <c r="I204" s="5">
        <f t="shared" si="13"/>
        <v>32058154</v>
      </c>
      <c r="J204" s="5">
        <v>1480454</v>
      </c>
      <c r="K204" s="5"/>
      <c r="L204" s="5"/>
      <c r="M204" s="5">
        <v>30577700</v>
      </c>
      <c r="N204" s="4"/>
    </row>
    <row r="205" spans="1:14" s="3" customFormat="1" ht="170.25" customHeight="1">
      <c r="A205" s="12" t="s">
        <v>448</v>
      </c>
      <c r="B205" s="2" t="s">
        <v>661</v>
      </c>
      <c r="C205" s="2" t="s">
        <v>285</v>
      </c>
      <c r="D205" s="1" t="s">
        <v>123</v>
      </c>
      <c r="E205" s="2" t="s">
        <v>122</v>
      </c>
      <c r="F205" s="2" t="s">
        <v>153</v>
      </c>
      <c r="G205" s="4" t="s">
        <v>142</v>
      </c>
      <c r="H205" s="5">
        <v>11037077</v>
      </c>
      <c r="I205" s="5">
        <f t="shared" si="13"/>
        <v>1300000</v>
      </c>
      <c r="J205" s="5">
        <f>200000+1100000</f>
        <v>1300000</v>
      </c>
      <c r="K205" s="5"/>
      <c r="L205" s="5"/>
      <c r="M205" s="5"/>
      <c r="N205" s="4"/>
    </row>
    <row r="206" spans="1:14" s="3" customFormat="1" ht="101.25">
      <c r="A206" s="12" t="s">
        <v>449</v>
      </c>
      <c r="B206" s="2" t="s">
        <v>618</v>
      </c>
      <c r="C206" s="2" t="s">
        <v>286</v>
      </c>
      <c r="D206" s="1" t="s">
        <v>123</v>
      </c>
      <c r="E206" s="2" t="s">
        <v>122</v>
      </c>
      <c r="F206" s="2" t="s">
        <v>153</v>
      </c>
      <c r="G206" s="4" t="s">
        <v>142</v>
      </c>
      <c r="H206" s="5">
        <v>9848923</v>
      </c>
      <c r="I206" s="5">
        <f t="shared" si="13"/>
        <v>2500000</v>
      </c>
      <c r="J206" s="5">
        <f>500000+2000000</f>
        <v>2500000</v>
      </c>
      <c r="K206" s="5"/>
      <c r="L206" s="5"/>
      <c r="M206" s="5"/>
      <c r="N206" s="4"/>
    </row>
    <row r="207" spans="1:14" s="3" customFormat="1" ht="101.25">
      <c r="A207" s="12" t="s">
        <v>450</v>
      </c>
      <c r="B207" s="2" t="s">
        <v>256</v>
      </c>
      <c r="C207" s="2" t="s">
        <v>287</v>
      </c>
      <c r="D207" s="1" t="s">
        <v>123</v>
      </c>
      <c r="E207" s="2" t="s">
        <v>122</v>
      </c>
      <c r="F207" s="2" t="s">
        <v>153</v>
      </c>
      <c r="G207" s="4" t="s">
        <v>142</v>
      </c>
      <c r="H207" s="5">
        <v>33442867</v>
      </c>
      <c r="I207" s="5">
        <f t="shared" si="13"/>
        <v>49840</v>
      </c>
      <c r="J207" s="5">
        <v>49840</v>
      </c>
      <c r="K207" s="5"/>
      <c r="L207" s="5"/>
      <c r="M207" s="5"/>
      <c r="N207" s="4"/>
    </row>
    <row r="208" spans="1:14" s="3" customFormat="1" ht="101.25">
      <c r="A208" s="12" t="s">
        <v>451</v>
      </c>
      <c r="B208" s="2" t="s">
        <v>257</v>
      </c>
      <c r="C208" s="2" t="s">
        <v>288</v>
      </c>
      <c r="D208" s="1" t="s">
        <v>123</v>
      </c>
      <c r="E208" s="2" t="s">
        <v>122</v>
      </c>
      <c r="F208" s="2" t="s">
        <v>153</v>
      </c>
      <c r="G208" s="4" t="s">
        <v>142</v>
      </c>
      <c r="H208" s="5">
        <v>535568093</v>
      </c>
      <c r="I208" s="5">
        <f t="shared" si="13"/>
        <v>279640</v>
      </c>
      <c r="J208" s="5">
        <v>279640</v>
      </c>
      <c r="K208" s="5"/>
      <c r="L208" s="5"/>
      <c r="M208" s="5"/>
      <c r="N208" s="4"/>
    </row>
    <row r="209" spans="1:14" s="3" customFormat="1" ht="182.25">
      <c r="A209" s="12" t="s">
        <v>452</v>
      </c>
      <c r="B209" s="2" t="s">
        <v>619</v>
      </c>
      <c r="C209" s="2" t="s">
        <v>289</v>
      </c>
      <c r="D209" s="1" t="s">
        <v>123</v>
      </c>
      <c r="E209" s="2" t="s">
        <v>122</v>
      </c>
      <c r="F209" s="2" t="s">
        <v>153</v>
      </c>
      <c r="G209" s="4" t="s">
        <v>477</v>
      </c>
      <c r="H209" s="5">
        <v>5000000</v>
      </c>
      <c r="I209" s="5">
        <f t="shared" si="13"/>
        <v>3000000</v>
      </c>
      <c r="J209" s="5">
        <v>3000000</v>
      </c>
      <c r="K209" s="5"/>
      <c r="L209" s="5"/>
      <c r="M209" s="5"/>
      <c r="N209" s="4"/>
    </row>
    <row r="210" spans="1:14" s="3" customFormat="1" ht="121.5">
      <c r="A210" s="12" t="s">
        <v>453</v>
      </c>
      <c r="B210" s="2" t="s">
        <v>258</v>
      </c>
      <c r="C210" s="2" t="s">
        <v>290</v>
      </c>
      <c r="D210" s="1" t="s">
        <v>123</v>
      </c>
      <c r="E210" s="2" t="s">
        <v>122</v>
      </c>
      <c r="F210" s="2" t="s">
        <v>153</v>
      </c>
      <c r="G210" s="4" t="s">
        <v>142</v>
      </c>
      <c r="H210" s="5">
        <v>6419120</v>
      </c>
      <c r="I210" s="5">
        <f t="shared" si="13"/>
        <v>1900000</v>
      </c>
      <c r="J210" s="5">
        <f>350000+1550000</f>
        <v>1900000</v>
      </c>
      <c r="K210" s="5"/>
      <c r="L210" s="5"/>
      <c r="M210" s="5"/>
      <c r="N210" s="4"/>
    </row>
    <row r="211" spans="1:14" s="3" customFormat="1" ht="101.25">
      <c r="A211" s="12" t="s">
        <v>454</v>
      </c>
      <c r="B211" s="2" t="s">
        <v>662</v>
      </c>
      <c r="C211" s="2" t="s">
        <v>291</v>
      </c>
      <c r="D211" s="1" t="s">
        <v>123</v>
      </c>
      <c r="E211" s="2" t="s">
        <v>122</v>
      </c>
      <c r="F211" s="2" t="s">
        <v>153</v>
      </c>
      <c r="G211" s="4" t="s">
        <v>142</v>
      </c>
      <c r="H211" s="5">
        <v>19878281</v>
      </c>
      <c r="I211" s="5">
        <f t="shared" si="13"/>
        <v>1600000</v>
      </c>
      <c r="J211" s="5">
        <f>100000+1500000</f>
        <v>1600000</v>
      </c>
      <c r="K211" s="5"/>
      <c r="L211" s="5"/>
      <c r="M211" s="5"/>
      <c r="N211" s="4"/>
    </row>
    <row r="212" spans="1:14" s="3" customFormat="1" ht="101.25">
      <c r="A212" s="12" t="s">
        <v>455</v>
      </c>
      <c r="B212" s="2" t="s">
        <v>663</v>
      </c>
      <c r="C212" s="2" t="s">
        <v>292</v>
      </c>
      <c r="D212" s="1" t="s">
        <v>123</v>
      </c>
      <c r="E212" s="2" t="s">
        <v>122</v>
      </c>
      <c r="F212" s="2" t="s">
        <v>153</v>
      </c>
      <c r="G212" s="4" t="s">
        <v>477</v>
      </c>
      <c r="H212" s="5">
        <v>214587449</v>
      </c>
      <c r="I212" s="5">
        <f t="shared" si="13"/>
        <v>100000</v>
      </c>
      <c r="J212" s="5">
        <v>100000</v>
      </c>
      <c r="K212" s="5"/>
      <c r="L212" s="5"/>
      <c r="M212" s="5"/>
      <c r="N212" s="4"/>
    </row>
    <row r="213" spans="1:14" s="3" customFormat="1" ht="121.5">
      <c r="A213" s="12" t="s">
        <v>456</v>
      </c>
      <c r="B213" s="2" t="s">
        <v>664</v>
      </c>
      <c r="C213" s="2" t="s">
        <v>293</v>
      </c>
      <c r="D213" s="1" t="s">
        <v>123</v>
      </c>
      <c r="E213" s="2" t="s">
        <v>122</v>
      </c>
      <c r="F213" s="2" t="s">
        <v>153</v>
      </c>
      <c r="G213" s="4" t="s">
        <v>142</v>
      </c>
      <c r="H213" s="5">
        <v>33391001</v>
      </c>
      <c r="I213" s="5">
        <f t="shared" si="13"/>
        <v>31400000</v>
      </c>
      <c r="J213" s="5">
        <v>708690</v>
      </c>
      <c r="K213" s="5"/>
      <c r="L213" s="5"/>
      <c r="M213" s="5">
        <v>30691310</v>
      </c>
      <c r="N213" s="4"/>
    </row>
    <row r="214" spans="1:14" s="3" customFormat="1" ht="101.25">
      <c r="A214" s="12" t="s">
        <v>457</v>
      </c>
      <c r="B214" s="2" t="s">
        <v>259</v>
      </c>
      <c r="C214" s="2" t="s">
        <v>294</v>
      </c>
      <c r="D214" s="1" t="s">
        <v>123</v>
      </c>
      <c r="E214" s="2" t="s">
        <v>122</v>
      </c>
      <c r="F214" s="2" t="s">
        <v>153</v>
      </c>
      <c r="G214" s="4" t="s">
        <v>142</v>
      </c>
      <c r="H214" s="5">
        <v>43965355</v>
      </c>
      <c r="I214" s="5">
        <f t="shared" si="13"/>
        <v>4600000</v>
      </c>
      <c r="J214" s="5">
        <f>1000000+3600000</f>
        <v>4600000</v>
      </c>
      <c r="K214" s="5"/>
      <c r="L214" s="5"/>
      <c r="M214" s="5"/>
      <c r="N214" s="4"/>
    </row>
    <row r="215" spans="1:14" s="3" customFormat="1" ht="121.5">
      <c r="A215" s="12" t="s">
        <v>458</v>
      </c>
      <c r="B215" s="2" t="s">
        <v>665</v>
      </c>
      <c r="C215" s="2" t="s">
        <v>295</v>
      </c>
      <c r="D215" s="1" t="s">
        <v>123</v>
      </c>
      <c r="E215" s="2" t="s">
        <v>122</v>
      </c>
      <c r="F215" s="2" t="s">
        <v>153</v>
      </c>
      <c r="G215" s="4" t="s">
        <v>142</v>
      </c>
      <c r="H215" s="5">
        <v>24478667</v>
      </c>
      <c r="I215" s="5">
        <f t="shared" si="13"/>
        <v>1000000</v>
      </c>
      <c r="J215" s="5">
        <f>200000+800000</f>
        <v>1000000</v>
      </c>
      <c r="K215" s="5"/>
      <c r="L215" s="5"/>
      <c r="M215" s="5"/>
      <c r="N215" s="4"/>
    </row>
    <row r="216" spans="1:14" s="3" customFormat="1" ht="162">
      <c r="A216" s="12" t="s">
        <v>459</v>
      </c>
      <c r="B216" s="2" t="s">
        <v>620</v>
      </c>
      <c r="C216" s="2" t="s">
        <v>296</v>
      </c>
      <c r="D216" s="1" t="s">
        <v>123</v>
      </c>
      <c r="E216" s="2" t="s">
        <v>122</v>
      </c>
      <c r="F216" s="2" t="s">
        <v>153</v>
      </c>
      <c r="G216" s="4" t="s">
        <v>135</v>
      </c>
      <c r="H216" s="5">
        <v>5607083</v>
      </c>
      <c r="I216" s="5">
        <f t="shared" si="13"/>
        <v>2322219.1800000002</v>
      </c>
      <c r="J216" s="5">
        <v>2322219.1800000002</v>
      </c>
      <c r="K216" s="5"/>
      <c r="L216" s="5"/>
      <c r="M216" s="5"/>
      <c r="N216" s="4"/>
    </row>
    <row r="217" spans="1:14" s="3" customFormat="1" ht="181.5" customHeight="1">
      <c r="A217" s="12" t="s">
        <v>460</v>
      </c>
      <c r="B217" s="2" t="s">
        <v>260</v>
      </c>
      <c r="C217" s="2" t="s">
        <v>297</v>
      </c>
      <c r="D217" s="1" t="s">
        <v>123</v>
      </c>
      <c r="E217" s="2" t="s">
        <v>122</v>
      </c>
      <c r="F217" s="2" t="s">
        <v>153</v>
      </c>
      <c r="G217" s="4" t="s">
        <v>142</v>
      </c>
      <c r="H217" s="5">
        <v>14533222</v>
      </c>
      <c r="I217" s="5">
        <f t="shared" si="13"/>
        <v>959222</v>
      </c>
      <c r="J217" s="5">
        <f>300000+659222</f>
        <v>959222</v>
      </c>
      <c r="K217" s="5"/>
      <c r="L217" s="5"/>
      <c r="M217" s="5"/>
      <c r="N217" s="4"/>
    </row>
    <row r="218" spans="1:14" s="3" customFormat="1" ht="121.5">
      <c r="A218" s="12" t="s">
        <v>461</v>
      </c>
      <c r="B218" s="2" t="s">
        <v>261</v>
      </c>
      <c r="C218" s="2" t="s">
        <v>298</v>
      </c>
      <c r="D218" s="1" t="s">
        <v>123</v>
      </c>
      <c r="E218" s="2" t="s">
        <v>122</v>
      </c>
      <c r="F218" s="2" t="s">
        <v>153</v>
      </c>
      <c r="G218" s="4" t="s">
        <v>142</v>
      </c>
      <c r="H218" s="5">
        <v>4975948</v>
      </c>
      <c r="I218" s="5">
        <f t="shared" si="13"/>
        <v>3980000</v>
      </c>
      <c r="J218" s="5">
        <f>500000+3480000</f>
        <v>3980000</v>
      </c>
      <c r="K218" s="5"/>
      <c r="L218" s="5"/>
      <c r="M218" s="5"/>
      <c r="N218" s="4"/>
    </row>
    <row r="219" spans="1:14" s="3" customFormat="1" ht="121.5">
      <c r="A219" s="12" t="s">
        <v>462</v>
      </c>
      <c r="B219" s="2" t="s">
        <v>636</v>
      </c>
      <c r="C219" s="2" t="s">
        <v>299</v>
      </c>
      <c r="D219" s="1" t="s">
        <v>123</v>
      </c>
      <c r="E219" s="2" t="s">
        <v>122</v>
      </c>
      <c r="F219" s="2" t="s">
        <v>153</v>
      </c>
      <c r="G219" s="4" t="s">
        <v>477</v>
      </c>
      <c r="H219" s="5">
        <v>36000000</v>
      </c>
      <c r="I219" s="5">
        <f t="shared" si="13"/>
        <v>100000</v>
      </c>
      <c r="J219" s="5">
        <v>100000</v>
      </c>
      <c r="K219" s="5"/>
      <c r="L219" s="5"/>
      <c r="M219" s="5"/>
      <c r="N219" s="4"/>
    </row>
    <row r="220" spans="1:14" s="3" customFormat="1" ht="101.25">
      <c r="A220" s="12" t="s">
        <v>582</v>
      </c>
      <c r="B220" s="2" t="s">
        <v>528</v>
      </c>
      <c r="C220" s="2" t="s">
        <v>529</v>
      </c>
      <c r="D220" s="1" t="s">
        <v>123</v>
      </c>
      <c r="E220" s="2" t="s">
        <v>122</v>
      </c>
      <c r="F220" s="2" t="s">
        <v>153</v>
      </c>
      <c r="G220" s="4" t="s">
        <v>142</v>
      </c>
      <c r="H220" s="5">
        <v>64890000</v>
      </c>
      <c r="I220" s="5">
        <f t="shared" si="13"/>
        <v>20000000</v>
      </c>
      <c r="J220" s="5">
        <f>10000000+10000000</f>
        <v>20000000</v>
      </c>
      <c r="K220" s="5"/>
      <c r="L220" s="5"/>
      <c r="M220" s="5"/>
      <c r="N220" s="4"/>
    </row>
    <row r="221" spans="1:14" s="3" customFormat="1" ht="101.25">
      <c r="A221" s="12" t="s">
        <v>740</v>
      </c>
      <c r="B221" s="2" t="s">
        <v>716</v>
      </c>
      <c r="C221" s="2" t="s">
        <v>711</v>
      </c>
      <c r="D221" s="1" t="s">
        <v>123</v>
      </c>
      <c r="E221" s="2" t="s">
        <v>122</v>
      </c>
      <c r="F221" s="2" t="s">
        <v>153</v>
      </c>
      <c r="G221" s="4" t="s">
        <v>477</v>
      </c>
      <c r="H221" s="5">
        <v>54000000</v>
      </c>
      <c r="I221" s="5">
        <f>SUM(J221:N221)</f>
        <v>40700000</v>
      </c>
      <c r="J221" s="5">
        <v>700000</v>
      </c>
      <c r="K221" s="5"/>
      <c r="L221" s="5"/>
      <c r="M221" s="5">
        <v>40000000</v>
      </c>
      <c r="N221" s="4"/>
    </row>
    <row r="222" spans="1:14" s="3" customFormat="1" ht="101.25">
      <c r="A222" s="12" t="s">
        <v>741</v>
      </c>
      <c r="B222" s="2" t="s">
        <v>717</v>
      </c>
      <c r="C222" s="2" t="s">
        <v>712</v>
      </c>
      <c r="D222" s="1" t="s">
        <v>123</v>
      </c>
      <c r="E222" s="2" t="s">
        <v>122</v>
      </c>
      <c r="F222" s="2" t="s">
        <v>153</v>
      </c>
      <c r="G222" s="31">
        <v>2026</v>
      </c>
      <c r="H222" s="5">
        <v>2500000</v>
      </c>
      <c r="I222" s="5">
        <f t="shared" ref="I222:I237" si="14">SUM(J222:N222)</f>
        <v>300000</v>
      </c>
      <c r="J222" s="5">
        <v>300000</v>
      </c>
      <c r="K222" s="5"/>
      <c r="L222" s="5"/>
      <c r="M222" s="5"/>
      <c r="N222" s="4"/>
    </row>
    <row r="223" spans="1:14" s="3" customFormat="1" ht="101.25">
      <c r="A223" s="12" t="s">
        <v>742</v>
      </c>
      <c r="B223" s="2" t="s">
        <v>718</v>
      </c>
      <c r="C223" s="2" t="s">
        <v>713</v>
      </c>
      <c r="D223" s="1" t="s">
        <v>123</v>
      </c>
      <c r="E223" s="2" t="s">
        <v>122</v>
      </c>
      <c r="F223" s="2" t="s">
        <v>153</v>
      </c>
      <c r="G223" s="31">
        <v>2026</v>
      </c>
      <c r="H223" s="5">
        <v>680000</v>
      </c>
      <c r="I223" s="5">
        <f t="shared" si="14"/>
        <v>700000</v>
      </c>
      <c r="J223" s="5">
        <v>700000</v>
      </c>
      <c r="K223" s="5"/>
      <c r="L223" s="5"/>
      <c r="M223" s="5"/>
      <c r="N223" s="4"/>
    </row>
    <row r="224" spans="1:14" s="3" customFormat="1" ht="101.25">
      <c r="A224" s="12" t="s">
        <v>762</v>
      </c>
      <c r="B224" s="2" t="s">
        <v>719</v>
      </c>
      <c r="C224" s="2" t="s">
        <v>714</v>
      </c>
      <c r="D224" s="1" t="s">
        <v>123</v>
      </c>
      <c r="E224" s="2" t="s">
        <v>122</v>
      </c>
      <c r="F224" s="2" t="s">
        <v>153</v>
      </c>
      <c r="G224" s="31">
        <v>2026</v>
      </c>
      <c r="H224" s="5">
        <v>575000</v>
      </c>
      <c r="I224" s="5">
        <f t="shared" si="14"/>
        <v>575000</v>
      </c>
      <c r="J224" s="5">
        <v>575000</v>
      </c>
      <c r="K224" s="5"/>
      <c r="L224" s="5"/>
      <c r="M224" s="5"/>
      <c r="N224" s="4"/>
    </row>
    <row r="225" spans="1:14" s="3" customFormat="1" ht="101.25">
      <c r="A225" s="12" t="s">
        <v>763</v>
      </c>
      <c r="B225" s="2" t="s">
        <v>720</v>
      </c>
      <c r="C225" s="2" t="s">
        <v>715</v>
      </c>
      <c r="D225" s="1" t="s">
        <v>123</v>
      </c>
      <c r="E225" s="2" t="s">
        <v>122</v>
      </c>
      <c r="F225" s="2" t="s">
        <v>153</v>
      </c>
      <c r="G225" s="31">
        <v>2026</v>
      </c>
      <c r="H225" s="5">
        <v>2250000</v>
      </c>
      <c r="I225" s="5">
        <f t="shared" si="14"/>
        <v>800000</v>
      </c>
      <c r="J225" s="5">
        <v>800000</v>
      </c>
      <c r="K225" s="5"/>
      <c r="L225" s="5"/>
      <c r="M225" s="5"/>
      <c r="N225" s="4"/>
    </row>
    <row r="226" spans="1:14" s="3" customFormat="1" ht="101.25">
      <c r="A226" s="12" t="s">
        <v>792</v>
      </c>
      <c r="B226" s="41" t="s">
        <v>783</v>
      </c>
      <c r="C226" s="2" t="s">
        <v>782</v>
      </c>
      <c r="D226" s="1" t="s">
        <v>123</v>
      </c>
      <c r="E226" s="2" t="s">
        <v>122</v>
      </c>
      <c r="F226" s="2" t="s">
        <v>153</v>
      </c>
      <c r="G226" s="31">
        <v>2026</v>
      </c>
      <c r="H226" s="5">
        <v>90000000</v>
      </c>
      <c r="I226" s="5">
        <f t="shared" si="14"/>
        <v>89100000</v>
      </c>
      <c r="J226" s="5"/>
      <c r="K226" s="5"/>
      <c r="L226" s="5"/>
      <c r="M226" s="5">
        <v>89100000</v>
      </c>
      <c r="N226" s="4"/>
    </row>
    <row r="227" spans="1:14" s="3" customFormat="1" ht="111" customHeight="1">
      <c r="A227" s="12" t="s">
        <v>793</v>
      </c>
      <c r="B227" s="41" t="s">
        <v>785</v>
      </c>
      <c r="C227" s="2" t="s">
        <v>784</v>
      </c>
      <c r="D227" s="1" t="s">
        <v>123</v>
      </c>
      <c r="E227" s="2" t="s">
        <v>122</v>
      </c>
      <c r="F227" s="2" t="s">
        <v>153</v>
      </c>
      <c r="G227" s="31">
        <v>2026</v>
      </c>
      <c r="H227" s="5">
        <v>31500000</v>
      </c>
      <c r="I227" s="5">
        <f t="shared" si="14"/>
        <v>4500000</v>
      </c>
      <c r="J227" s="5"/>
      <c r="K227" s="5"/>
      <c r="L227" s="5"/>
      <c r="M227" s="5">
        <v>4500000</v>
      </c>
      <c r="N227" s="4"/>
    </row>
    <row r="228" spans="1:14" s="3" customFormat="1" ht="151.5" customHeight="1">
      <c r="A228" s="12" t="s">
        <v>794</v>
      </c>
      <c r="B228" s="41" t="s">
        <v>787</v>
      </c>
      <c r="C228" s="2" t="s">
        <v>786</v>
      </c>
      <c r="D228" s="1" t="s">
        <v>123</v>
      </c>
      <c r="E228" s="2" t="s">
        <v>122</v>
      </c>
      <c r="F228" s="2" t="s">
        <v>153</v>
      </c>
      <c r="G228" s="31">
        <v>2026</v>
      </c>
      <c r="H228" s="5">
        <v>36777973</v>
      </c>
      <c r="I228" s="5">
        <f t="shared" si="14"/>
        <v>35324797</v>
      </c>
      <c r="J228" s="5"/>
      <c r="K228" s="5"/>
      <c r="L228" s="5"/>
      <c r="M228" s="5">
        <v>35324797</v>
      </c>
      <c r="N228" s="4"/>
    </row>
    <row r="229" spans="1:14" s="3" customFormat="1" ht="155.25" customHeight="1">
      <c r="A229" s="12" t="s">
        <v>795</v>
      </c>
      <c r="B229" s="41" t="s">
        <v>789</v>
      </c>
      <c r="C229" s="2" t="s">
        <v>788</v>
      </c>
      <c r="D229" s="1" t="s">
        <v>123</v>
      </c>
      <c r="E229" s="2" t="s">
        <v>122</v>
      </c>
      <c r="F229" s="2" t="s">
        <v>153</v>
      </c>
      <c r="G229" s="31">
        <v>2026</v>
      </c>
      <c r="H229" s="5">
        <v>7694221</v>
      </c>
      <c r="I229" s="5">
        <f t="shared" si="14"/>
        <v>7577100</v>
      </c>
      <c r="J229" s="5"/>
      <c r="K229" s="5"/>
      <c r="L229" s="5"/>
      <c r="M229" s="5">
        <v>7577100</v>
      </c>
      <c r="N229" s="4"/>
    </row>
    <row r="230" spans="1:14" s="3" customFormat="1" ht="108" customHeight="1">
      <c r="A230" s="12" t="s">
        <v>796</v>
      </c>
      <c r="B230" s="2" t="s">
        <v>866</v>
      </c>
      <c r="C230" s="2" t="s">
        <v>865</v>
      </c>
      <c r="D230" s="1" t="s">
        <v>123</v>
      </c>
      <c r="E230" s="2" t="s">
        <v>122</v>
      </c>
      <c r="F230" s="2" t="s">
        <v>153</v>
      </c>
      <c r="G230" s="31">
        <v>2026</v>
      </c>
      <c r="H230" s="5">
        <v>60385722</v>
      </c>
      <c r="I230" s="5">
        <f t="shared" si="14"/>
        <v>8975200</v>
      </c>
      <c r="J230" s="5"/>
      <c r="K230" s="5"/>
      <c r="L230" s="5"/>
      <c r="M230" s="5">
        <v>8975200</v>
      </c>
      <c r="N230" s="4"/>
    </row>
    <row r="231" spans="1:14" s="3" customFormat="1" ht="114.75" customHeight="1">
      <c r="A231" s="12" t="s">
        <v>797</v>
      </c>
      <c r="B231" s="2" t="s">
        <v>791</v>
      </c>
      <c r="C231" s="2" t="s">
        <v>790</v>
      </c>
      <c r="D231" s="1" t="s">
        <v>123</v>
      </c>
      <c r="E231" s="2" t="s">
        <v>122</v>
      </c>
      <c r="F231" s="2" t="s">
        <v>153</v>
      </c>
      <c r="G231" s="31">
        <v>2026</v>
      </c>
      <c r="H231" s="5">
        <v>13244000</v>
      </c>
      <c r="I231" s="5">
        <f t="shared" si="14"/>
        <v>13244000</v>
      </c>
      <c r="J231" s="5"/>
      <c r="K231" s="5"/>
      <c r="L231" s="5"/>
      <c r="M231" s="5">
        <v>13244000</v>
      </c>
      <c r="N231" s="4"/>
    </row>
    <row r="232" spans="1:14" s="3" customFormat="1" ht="141" customHeight="1">
      <c r="A232" s="12" t="s">
        <v>828</v>
      </c>
      <c r="B232" s="2" t="s">
        <v>814</v>
      </c>
      <c r="C232" s="2" t="s">
        <v>818</v>
      </c>
      <c r="D232" s="1" t="s">
        <v>123</v>
      </c>
      <c r="E232" s="2" t="s">
        <v>122</v>
      </c>
      <c r="F232" s="2" t="s">
        <v>153</v>
      </c>
      <c r="G232" s="4" t="s">
        <v>135</v>
      </c>
      <c r="H232" s="5">
        <v>54782877</v>
      </c>
      <c r="I232" s="5">
        <f t="shared" si="14"/>
        <v>5000000</v>
      </c>
      <c r="J232" s="5">
        <v>5000000</v>
      </c>
      <c r="K232" s="5"/>
      <c r="L232" s="5"/>
      <c r="M232" s="5"/>
      <c r="N232" s="4"/>
    </row>
    <row r="233" spans="1:14" s="3" customFormat="1" ht="114.75" customHeight="1">
      <c r="A233" s="12" t="s">
        <v>829</v>
      </c>
      <c r="B233" s="2" t="s">
        <v>815</v>
      </c>
      <c r="C233" s="2" t="s">
        <v>819</v>
      </c>
      <c r="D233" s="1" t="s">
        <v>123</v>
      </c>
      <c r="E233" s="2" t="s">
        <v>122</v>
      </c>
      <c r="F233" s="2" t="s">
        <v>153</v>
      </c>
      <c r="G233" s="4" t="s">
        <v>135</v>
      </c>
      <c r="H233" s="5">
        <v>9201499</v>
      </c>
      <c r="I233" s="5">
        <f t="shared" si="14"/>
        <v>5000000</v>
      </c>
      <c r="J233" s="5">
        <v>5000000</v>
      </c>
      <c r="K233" s="5"/>
      <c r="L233" s="5"/>
      <c r="M233" s="5"/>
      <c r="N233" s="4"/>
    </row>
    <row r="234" spans="1:14" s="3" customFormat="1" ht="135" customHeight="1">
      <c r="A234" s="12" t="s">
        <v>830</v>
      </c>
      <c r="B234" s="2" t="s">
        <v>816</v>
      </c>
      <c r="C234" s="2" t="s">
        <v>820</v>
      </c>
      <c r="D234" s="1" t="s">
        <v>123</v>
      </c>
      <c r="E234" s="2" t="s">
        <v>122</v>
      </c>
      <c r="F234" s="2" t="s">
        <v>153</v>
      </c>
      <c r="G234" s="4" t="s">
        <v>135</v>
      </c>
      <c r="H234" s="5">
        <v>8192730</v>
      </c>
      <c r="I234" s="5">
        <f t="shared" si="14"/>
        <v>2105852.4</v>
      </c>
      <c r="J234" s="5">
        <v>2105852.4</v>
      </c>
      <c r="K234" s="5"/>
      <c r="L234" s="5"/>
      <c r="M234" s="5"/>
      <c r="N234" s="4"/>
    </row>
    <row r="235" spans="1:14" s="3" customFormat="1" ht="114.75" customHeight="1">
      <c r="A235" s="12" t="s">
        <v>831</v>
      </c>
      <c r="B235" s="2" t="s">
        <v>817</v>
      </c>
      <c r="C235" s="2" t="s">
        <v>821</v>
      </c>
      <c r="D235" s="1" t="s">
        <v>123</v>
      </c>
      <c r="E235" s="2" t="s">
        <v>122</v>
      </c>
      <c r="F235" s="2" t="s">
        <v>153</v>
      </c>
      <c r="G235" s="4" t="s">
        <v>135</v>
      </c>
      <c r="H235" s="5">
        <v>14778057</v>
      </c>
      <c r="I235" s="5">
        <f t="shared" si="14"/>
        <v>5218750.5999999996</v>
      </c>
      <c r="J235" s="5">
        <v>5218750.5999999996</v>
      </c>
      <c r="K235" s="5"/>
      <c r="L235" s="5"/>
      <c r="M235" s="5"/>
      <c r="N235" s="4"/>
    </row>
    <row r="236" spans="1:14" s="3" customFormat="1" ht="139.5" customHeight="1">
      <c r="A236" s="12" t="s">
        <v>832</v>
      </c>
      <c r="B236" s="2" t="s">
        <v>822</v>
      </c>
      <c r="C236" s="2" t="s">
        <v>824</v>
      </c>
      <c r="D236" s="1" t="s">
        <v>123</v>
      </c>
      <c r="E236" s="2" t="s">
        <v>122</v>
      </c>
      <c r="F236" s="2" t="s">
        <v>153</v>
      </c>
      <c r="G236" s="31">
        <v>2026</v>
      </c>
      <c r="H236" s="5">
        <v>21234340</v>
      </c>
      <c r="I236" s="5">
        <f t="shared" si="14"/>
        <v>5000000</v>
      </c>
      <c r="J236" s="5">
        <v>5000000</v>
      </c>
      <c r="K236" s="5"/>
      <c r="L236" s="5"/>
      <c r="M236" s="5"/>
      <c r="N236" s="4"/>
    </row>
    <row r="237" spans="1:14" s="3" customFormat="1" ht="114.75" customHeight="1">
      <c r="A237" s="12" t="s">
        <v>833</v>
      </c>
      <c r="B237" s="2" t="s">
        <v>823</v>
      </c>
      <c r="C237" s="2" t="s">
        <v>825</v>
      </c>
      <c r="D237" s="1" t="s">
        <v>123</v>
      </c>
      <c r="E237" s="2" t="s">
        <v>122</v>
      </c>
      <c r="F237" s="2" t="s">
        <v>153</v>
      </c>
      <c r="G237" s="31">
        <v>2026</v>
      </c>
      <c r="H237" s="5">
        <v>6828280</v>
      </c>
      <c r="I237" s="5">
        <f t="shared" si="14"/>
        <v>5000000</v>
      </c>
      <c r="J237" s="5">
        <v>5000000</v>
      </c>
      <c r="K237" s="5"/>
      <c r="L237" s="5"/>
      <c r="M237" s="5"/>
      <c r="N237" s="4"/>
    </row>
    <row r="238" spans="1:14" s="3" customFormat="1" ht="60.75">
      <c r="A238" s="42" t="s">
        <v>463</v>
      </c>
      <c r="B238" s="43" t="s">
        <v>146</v>
      </c>
      <c r="C238" s="44"/>
      <c r="D238" s="45"/>
      <c r="E238" s="44"/>
      <c r="F238" s="43" t="s">
        <v>151</v>
      </c>
      <c r="G238" s="46"/>
      <c r="H238" s="47">
        <f>SUM(H239:H254)</f>
        <v>454509208.17000002</v>
      </c>
      <c r="I238" s="47">
        <f t="shared" ref="I238:N238" si="15">SUM(I239:I254)</f>
        <v>123969213.87</v>
      </c>
      <c r="J238" s="47">
        <f t="shared" si="15"/>
        <v>87416974.870000005</v>
      </c>
      <c r="K238" s="47">
        <f t="shared" si="15"/>
        <v>0</v>
      </c>
      <c r="L238" s="47">
        <f t="shared" si="15"/>
        <v>0</v>
      </c>
      <c r="M238" s="47">
        <f t="shared" si="15"/>
        <v>36552239</v>
      </c>
      <c r="N238" s="47">
        <f t="shared" si="15"/>
        <v>0</v>
      </c>
    </row>
    <row r="239" spans="1:14" s="3" customFormat="1" ht="101.25">
      <c r="A239" s="12" t="s">
        <v>464</v>
      </c>
      <c r="B239" s="2" t="s">
        <v>621</v>
      </c>
      <c r="C239" s="2" t="s">
        <v>306</v>
      </c>
      <c r="D239" s="1" t="s">
        <v>343</v>
      </c>
      <c r="E239" s="2" t="s">
        <v>339</v>
      </c>
      <c r="F239" s="2" t="s">
        <v>342</v>
      </c>
      <c r="G239" s="4" t="s">
        <v>142</v>
      </c>
      <c r="H239" s="5">
        <v>15187148</v>
      </c>
      <c r="I239" s="5">
        <f>SUM(J239:N239)</f>
        <v>3000000</v>
      </c>
      <c r="J239" s="5">
        <f>1000000+2000000</f>
        <v>3000000</v>
      </c>
      <c r="K239" s="5"/>
      <c r="L239" s="5"/>
      <c r="M239" s="5"/>
      <c r="N239" s="4"/>
    </row>
    <row r="240" spans="1:14" s="3" customFormat="1" ht="162">
      <c r="A240" s="12" t="s">
        <v>465</v>
      </c>
      <c r="B240" s="2" t="s">
        <v>622</v>
      </c>
      <c r="C240" s="2" t="s">
        <v>307</v>
      </c>
      <c r="D240" s="1" t="s">
        <v>344</v>
      </c>
      <c r="E240" s="2" t="s">
        <v>339</v>
      </c>
      <c r="F240" s="2" t="s">
        <v>335</v>
      </c>
      <c r="G240" s="4" t="s">
        <v>135</v>
      </c>
      <c r="H240" s="5">
        <v>16479725</v>
      </c>
      <c r="I240" s="5">
        <f t="shared" ref="I240:I243" si="16">SUM(J240:N240)</f>
        <v>15416920</v>
      </c>
      <c r="J240" s="5">
        <f>6500000+8916920</f>
        <v>15416920</v>
      </c>
      <c r="K240" s="5"/>
      <c r="L240" s="5"/>
      <c r="M240" s="5"/>
      <c r="N240" s="4"/>
    </row>
    <row r="241" spans="1:14" s="3" customFormat="1" ht="101.25">
      <c r="A241" s="12" t="s">
        <v>466</v>
      </c>
      <c r="B241" s="2" t="s">
        <v>300</v>
      </c>
      <c r="C241" s="2" t="s">
        <v>308</v>
      </c>
      <c r="D241" s="1" t="s">
        <v>345</v>
      </c>
      <c r="E241" s="2" t="s">
        <v>339</v>
      </c>
      <c r="F241" s="2" t="s">
        <v>348</v>
      </c>
      <c r="G241" s="4" t="s">
        <v>477</v>
      </c>
      <c r="H241" s="5">
        <v>5721000</v>
      </c>
      <c r="I241" s="5">
        <f t="shared" si="16"/>
        <v>3000000</v>
      </c>
      <c r="J241" s="5">
        <v>3000000</v>
      </c>
      <c r="K241" s="5"/>
      <c r="L241" s="5"/>
      <c r="M241" s="5"/>
      <c r="N241" s="4"/>
    </row>
    <row r="242" spans="1:14" s="3" customFormat="1" ht="101.25">
      <c r="A242" s="12" t="s">
        <v>467</v>
      </c>
      <c r="B242" s="2" t="s">
        <v>623</v>
      </c>
      <c r="C242" s="2" t="s">
        <v>309</v>
      </c>
      <c r="D242" s="1" t="s">
        <v>345</v>
      </c>
      <c r="E242" s="2" t="s">
        <v>339</v>
      </c>
      <c r="F242" s="2" t="s">
        <v>348</v>
      </c>
      <c r="G242" s="4" t="s">
        <v>477</v>
      </c>
      <c r="H242" s="5">
        <v>91400000</v>
      </c>
      <c r="I242" s="5">
        <f t="shared" si="16"/>
        <v>25000000</v>
      </c>
      <c r="J242" s="5">
        <v>25000000</v>
      </c>
      <c r="K242" s="5"/>
      <c r="L242" s="5"/>
      <c r="M242" s="5"/>
      <c r="N242" s="4"/>
    </row>
    <row r="243" spans="1:14" s="3" customFormat="1" ht="121.5">
      <c r="A243" s="12" t="s">
        <v>468</v>
      </c>
      <c r="B243" s="2" t="s">
        <v>301</v>
      </c>
      <c r="C243" s="2" t="s">
        <v>310</v>
      </c>
      <c r="D243" s="1" t="s">
        <v>345</v>
      </c>
      <c r="E243" s="2" t="s">
        <v>339</v>
      </c>
      <c r="F243" s="2" t="s">
        <v>348</v>
      </c>
      <c r="G243" s="4" t="s">
        <v>584</v>
      </c>
      <c r="H243" s="5">
        <v>9900000</v>
      </c>
      <c r="I243" s="5">
        <f t="shared" si="16"/>
        <v>66953.669999999925</v>
      </c>
      <c r="J243" s="5">
        <f>2866953.67-2800000</f>
        <v>66953.669999999925</v>
      </c>
      <c r="K243" s="5"/>
      <c r="L243" s="5"/>
      <c r="M243" s="5"/>
      <c r="N243" s="4"/>
    </row>
    <row r="244" spans="1:14" s="3" customFormat="1" ht="101.25">
      <c r="A244" s="12" t="s">
        <v>469</v>
      </c>
      <c r="B244" s="2" t="s">
        <v>624</v>
      </c>
      <c r="C244" s="2" t="s">
        <v>311</v>
      </c>
      <c r="D244" s="1" t="s">
        <v>346</v>
      </c>
      <c r="E244" s="2" t="s">
        <v>339</v>
      </c>
      <c r="F244" s="2" t="s">
        <v>349</v>
      </c>
      <c r="G244" s="4" t="s">
        <v>128</v>
      </c>
      <c r="H244" s="5">
        <v>59655420</v>
      </c>
      <c r="I244" s="5">
        <f>SUM(J244:N244)</f>
        <v>22000000</v>
      </c>
      <c r="J244" s="5">
        <v>2000000</v>
      </c>
      <c r="K244" s="5"/>
      <c r="L244" s="5"/>
      <c r="M244" s="5">
        <v>20000000</v>
      </c>
      <c r="N244" s="4"/>
    </row>
    <row r="245" spans="1:14" s="3" customFormat="1" ht="101.25">
      <c r="A245" s="12" t="s">
        <v>470</v>
      </c>
      <c r="B245" s="2" t="s">
        <v>302</v>
      </c>
      <c r="C245" s="2" t="s">
        <v>312</v>
      </c>
      <c r="D245" s="1" t="s">
        <v>346</v>
      </c>
      <c r="E245" s="2" t="s">
        <v>339</v>
      </c>
      <c r="F245" s="2" t="s">
        <v>349</v>
      </c>
      <c r="G245" s="4" t="s">
        <v>477</v>
      </c>
      <c r="H245" s="5">
        <v>14055000</v>
      </c>
      <c r="I245" s="5">
        <f>SUM(J245:N245)</f>
        <v>12334453</v>
      </c>
      <c r="J245" s="5">
        <v>2000000</v>
      </c>
      <c r="K245" s="5"/>
      <c r="L245" s="5"/>
      <c r="M245" s="5">
        <v>10334453</v>
      </c>
      <c r="N245" s="4"/>
    </row>
    <row r="246" spans="1:14" s="3" customFormat="1" ht="101.25">
      <c r="A246" s="12" t="s">
        <v>471</v>
      </c>
      <c r="B246" s="2" t="s">
        <v>303</v>
      </c>
      <c r="C246" s="2" t="s">
        <v>313</v>
      </c>
      <c r="D246" s="1" t="s">
        <v>345</v>
      </c>
      <c r="E246" s="2" t="s">
        <v>339</v>
      </c>
      <c r="F246" s="2" t="s">
        <v>348</v>
      </c>
      <c r="G246" s="4" t="s">
        <v>136</v>
      </c>
      <c r="H246" s="5">
        <v>147500000</v>
      </c>
      <c r="I246" s="5">
        <f>SUM(J246:N246)</f>
        <v>2000000</v>
      </c>
      <c r="J246" s="5">
        <v>2000000</v>
      </c>
      <c r="K246" s="5"/>
      <c r="L246" s="5"/>
      <c r="M246" s="5"/>
      <c r="N246" s="4"/>
    </row>
    <row r="247" spans="1:14" s="3" customFormat="1" ht="101.25">
      <c r="A247" s="12" t="s">
        <v>472</v>
      </c>
      <c r="B247" s="2" t="s">
        <v>625</v>
      </c>
      <c r="C247" s="2" t="s">
        <v>314</v>
      </c>
      <c r="D247" s="1" t="s">
        <v>345</v>
      </c>
      <c r="E247" s="2" t="s">
        <v>339</v>
      </c>
      <c r="F247" s="2" t="s">
        <v>348</v>
      </c>
      <c r="G247" s="4" t="s">
        <v>141</v>
      </c>
      <c r="H247" s="5">
        <v>10791666.98</v>
      </c>
      <c r="I247" s="5">
        <f t="shared" ref="I247:I248" si="17">SUM(J247:N247)</f>
        <v>4298846.01</v>
      </c>
      <c r="J247" s="5">
        <v>4298846.01</v>
      </c>
      <c r="K247" s="5"/>
      <c r="L247" s="5"/>
      <c r="M247" s="5"/>
      <c r="N247" s="4"/>
    </row>
    <row r="248" spans="1:14" s="3" customFormat="1" ht="101.25">
      <c r="A248" s="12" t="s">
        <v>473</v>
      </c>
      <c r="B248" s="2" t="s">
        <v>304</v>
      </c>
      <c r="C248" s="2" t="s">
        <v>315</v>
      </c>
      <c r="D248" s="1" t="s">
        <v>347</v>
      </c>
      <c r="E248" s="2" t="s">
        <v>339</v>
      </c>
      <c r="F248" s="2" t="s">
        <v>154</v>
      </c>
      <c r="G248" s="4" t="s">
        <v>136</v>
      </c>
      <c r="H248" s="5">
        <v>6000000</v>
      </c>
      <c r="I248" s="5">
        <f t="shared" si="17"/>
        <v>100000</v>
      </c>
      <c r="J248" s="5">
        <v>100000</v>
      </c>
      <c r="K248" s="5"/>
      <c r="L248" s="5"/>
      <c r="M248" s="5"/>
      <c r="N248" s="4"/>
    </row>
    <row r="249" spans="1:14" s="3" customFormat="1" ht="101.25">
      <c r="A249" s="12" t="s">
        <v>474</v>
      </c>
      <c r="B249" s="2" t="s">
        <v>626</v>
      </c>
      <c r="C249" s="2" t="s">
        <v>316</v>
      </c>
      <c r="D249" s="1" t="s">
        <v>346</v>
      </c>
      <c r="E249" s="2" t="s">
        <v>339</v>
      </c>
      <c r="F249" s="2" t="s">
        <v>349</v>
      </c>
      <c r="G249" s="4" t="s">
        <v>477</v>
      </c>
      <c r="H249" s="5">
        <v>7217786</v>
      </c>
      <c r="I249" s="5">
        <f>SUM(J249:N249)</f>
        <v>7217786</v>
      </c>
      <c r="J249" s="5">
        <v>1000000</v>
      </c>
      <c r="K249" s="5"/>
      <c r="L249" s="5"/>
      <c r="M249" s="5">
        <v>6217786</v>
      </c>
      <c r="N249" s="4"/>
    </row>
    <row r="250" spans="1:14" s="3" customFormat="1" ht="141.75">
      <c r="A250" s="12" t="s">
        <v>475</v>
      </c>
      <c r="B250" s="2" t="s">
        <v>627</v>
      </c>
      <c r="C250" s="2" t="s">
        <v>317</v>
      </c>
      <c r="D250" s="1" t="s">
        <v>344</v>
      </c>
      <c r="E250" s="2" t="s">
        <v>339</v>
      </c>
      <c r="F250" s="2" t="s">
        <v>335</v>
      </c>
      <c r="G250" s="4" t="s">
        <v>135</v>
      </c>
      <c r="H250" s="5">
        <v>48588871</v>
      </c>
      <c r="I250" s="5">
        <f>SUM(J250:N250)</f>
        <v>20000000</v>
      </c>
      <c r="J250" s="5">
        <v>20000000</v>
      </c>
      <c r="K250" s="5"/>
      <c r="L250" s="5"/>
      <c r="M250" s="5"/>
      <c r="N250" s="4"/>
    </row>
    <row r="251" spans="1:14" s="3" customFormat="1" ht="101.25">
      <c r="A251" s="12" t="s">
        <v>476</v>
      </c>
      <c r="B251" s="2" t="s">
        <v>305</v>
      </c>
      <c r="C251" s="2" t="s">
        <v>318</v>
      </c>
      <c r="D251" s="1" t="s">
        <v>346</v>
      </c>
      <c r="E251" s="2" t="s">
        <v>339</v>
      </c>
      <c r="F251" s="2" t="s">
        <v>349</v>
      </c>
      <c r="G251" s="4" t="s">
        <v>128</v>
      </c>
      <c r="H251" s="5">
        <v>14738336</v>
      </c>
      <c r="I251" s="5">
        <f t="shared" ref="I251:I254" si="18">SUM(J251:N251)</f>
        <v>5000000</v>
      </c>
      <c r="J251" s="5">
        <v>5000000</v>
      </c>
      <c r="K251" s="5"/>
      <c r="L251" s="5"/>
      <c r="M251" s="5"/>
      <c r="N251" s="4"/>
    </row>
    <row r="252" spans="1:14" s="3" customFormat="1" ht="101.25">
      <c r="A252" s="12" t="s">
        <v>533</v>
      </c>
      <c r="B252" s="2" t="s">
        <v>628</v>
      </c>
      <c r="C252" s="2" t="s">
        <v>530</v>
      </c>
      <c r="D252" s="1" t="s">
        <v>346</v>
      </c>
      <c r="E252" s="2" t="s">
        <v>339</v>
      </c>
      <c r="F252" s="2" t="s">
        <v>349</v>
      </c>
      <c r="G252" s="4" t="s">
        <v>136</v>
      </c>
      <c r="H252" s="5">
        <v>4740000</v>
      </c>
      <c r="I252" s="5">
        <f t="shared" si="18"/>
        <v>2000000</v>
      </c>
      <c r="J252" s="5">
        <v>2000000</v>
      </c>
      <c r="K252" s="5"/>
      <c r="L252" s="5"/>
      <c r="M252" s="5"/>
      <c r="N252" s="4"/>
    </row>
    <row r="253" spans="1:14" s="3" customFormat="1" ht="101.25">
      <c r="A253" s="12" t="s">
        <v>534</v>
      </c>
      <c r="B253" s="2" t="s">
        <v>531</v>
      </c>
      <c r="C253" s="2" t="s">
        <v>532</v>
      </c>
      <c r="D253" s="1" t="s">
        <v>346</v>
      </c>
      <c r="E253" s="2" t="s">
        <v>339</v>
      </c>
      <c r="F253" s="2" t="s">
        <v>349</v>
      </c>
      <c r="G253" s="31">
        <v>2026</v>
      </c>
      <c r="H253" s="5">
        <v>1145000</v>
      </c>
      <c r="I253" s="5">
        <f t="shared" si="18"/>
        <v>1145000</v>
      </c>
      <c r="J253" s="5">
        <v>1145000</v>
      </c>
      <c r="K253" s="5"/>
      <c r="L253" s="5"/>
      <c r="M253" s="5"/>
      <c r="N253" s="4"/>
    </row>
    <row r="254" spans="1:14" s="3" customFormat="1" ht="210.75" customHeight="1">
      <c r="A254" s="12" t="s">
        <v>743</v>
      </c>
      <c r="B254" s="2" t="s">
        <v>722</v>
      </c>
      <c r="C254" s="2" t="s">
        <v>721</v>
      </c>
      <c r="D254" s="1" t="s">
        <v>769</v>
      </c>
      <c r="E254" s="2" t="s">
        <v>339</v>
      </c>
      <c r="F254" s="2" t="s">
        <v>738</v>
      </c>
      <c r="G254" s="31">
        <v>2026</v>
      </c>
      <c r="H254" s="5">
        <v>1389255.19</v>
      </c>
      <c r="I254" s="5">
        <f t="shared" si="18"/>
        <v>1389255.19</v>
      </c>
      <c r="J254" s="5">
        <v>1389255.19</v>
      </c>
      <c r="K254" s="5"/>
      <c r="L254" s="5"/>
      <c r="M254" s="5"/>
      <c r="N254" s="4"/>
    </row>
    <row r="255" spans="1:14" s="3" customFormat="1" ht="60.75">
      <c r="A255" s="6" t="s">
        <v>356</v>
      </c>
      <c r="B255" s="7" t="s">
        <v>59</v>
      </c>
      <c r="C255" s="7"/>
      <c r="D255" s="7"/>
      <c r="E255" s="7"/>
      <c r="F255" s="7" t="s">
        <v>148</v>
      </c>
      <c r="G255" s="31"/>
      <c r="H255" s="8">
        <f t="shared" ref="H255:N255" si="19">SUM(H256:H265)</f>
        <v>5329992699</v>
      </c>
      <c r="I255" s="8">
        <f t="shared" si="19"/>
        <v>437997357</v>
      </c>
      <c r="J255" s="8">
        <f t="shared" si="19"/>
        <v>37409539</v>
      </c>
      <c r="K255" s="8">
        <f t="shared" si="19"/>
        <v>0</v>
      </c>
      <c r="L255" s="8">
        <f t="shared" si="19"/>
        <v>0</v>
      </c>
      <c r="M255" s="8">
        <f t="shared" si="19"/>
        <v>0</v>
      </c>
      <c r="N255" s="8">
        <f t="shared" si="19"/>
        <v>400587818</v>
      </c>
    </row>
    <row r="256" spans="1:14" s="3" customFormat="1" ht="121.5">
      <c r="A256" s="12" t="s">
        <v>357</v>
      </c>
      <c r="B256" s="2" t="s">
        <v>629</v>
      </c>
      <c r="C256" s="2" t="s">
        <v>60</v>
      </c>
      <c r="D256" s="2">
        <v>2713250</v>
      </c>
      <c r="E256" s="2" t="s">
        <v>125</v>
      </c>
      <c r="F256" s="2" t="s">
        <v>149</v>
      </c>
      <c r="G256" s="4" t="s">
        <v>136</v>
      </c>
      <c r="H256" s="5">
        <v>4496214799</v>
      </c>
      <c r="I256" s="5">
        <v>100000</v>
      </c>
      <c r="J256" s="5">
        <v>100000</v>
      </c>
      <c r="K256" s="5"/>
      <c r="L256" s="5"/>
      <c r="M256" s="4">
        <v>0</v>
      </c>
      <c r="N256" s="5"/>
    </row>
    <row r="257" spans="1:14" s="3" customFormat="1" ht="247.5" customHeight="1">
      <c r="A257" s="12" t="s">
        <v>358</v>
      </c>
      <c r="B257" s="2" t="s">
        <v>630</v>
      </c>
      <c r="C257" s="2" t="s">
        <v>321</v>
      </c>
      <c r="D257" s="2">
        <v>2713250</v>
      </c>
      <c r="E257" s="2" t="s">
        <v>125</v>
      </c>
      <c r="F257" s="2" t="s">
        <v>149</v>
      </c>
      <c r="G257" s="4" t="s">
        <v>137</v>
      </c>
      <c r="H257" s="5">
        <v>168774417</v>
      </c>
      <c r="I257" s="5">
        <f>J257+K257+L257+M257+N257</f>
        <v>98372280.950000003</v>
      </c>
      <c r="J257" s="5">
        <v>1200000</v>
      </c>
      <c r="K257" s="5"/>
      <c r="L257" s="5"/>
      <c r="M257" s="4"/>
      <c r="N257" s="5">
        <v>97172280.950000003</v>
      </c>
    </row>
    <row r="258" spans="1:14" s="3" customFormat="1" ht="243">
      <c r="A258" s="12" t="s">
        <v>359</v>
      </c>
      <c r="B258" s="2" t="s">
        <v>631</v>
      </c>
      <c r="C258" s="2" t="s">
        <v>322</v>
      </c>
      <c r="D258" s="2">
        <v>2713250</v>
      </c>
      <c r="E258" s="2" t="s">
        <v>125</v>
      </c>
      <c r="F258" s="2" t="s">
        <v>149</v>
      </c>
      <c r="G258" s="4" t="s">
        <v>135</v>
      </c>
      <c r="H258" s="5">
        <v>391527335</v>
      </c>
      <c r="I258" s="5">
        <f>J258+K258+L258+M258+N258</f>
        <v>185985395.99000001</v>
      </c>
      <c r="J258" s="5">
        <v>20000000</v>
      </c>
      <c r="K258" s="5"/>
      <c r="L258" s="5"/>
      <c r="M258" s="4"/>
      <c r="N258" s="5">
        <v>165985395.99000001</v>
      </c>
    </row>
    <row r="259" spans="1:14" s="3" customFormat="1" ht="171.75" customHeight="1">
      <c r="A259" s="12" t="s">
        <v>360</v>
      </c>
      <c r="B259" s="2" t="s">
        <v>319</v>
      </c>
      <c r="C259" s="2" t="s">
        <v>323</v>
      </c>
      <c r="D259" s="1" t="s">
        <v>482</v>
      </c>
      <c r="E259" s="2" t="s">
        <v>339</v>
      </c>
      <c r="F259" s="2" t="s">
        <v>338</v>
      </c>
      <c r="G259" s="4" t="s">
        <v>135</v>
      </c>
      <c r="H259" s="5">
        <v>1492144</v>
      </c>
      <c r="I259" s="5">
        <v>509539</v>
      </c>
      <c r="J259" s="5">
        <v>509539</v>
      </c>
      <c r="K259" s="5"/>
      <c r="L259" s="5"/>
      <c r="M259" s="4"/>
      <c r="N259" s="5"/>
    </row>
    <row r="260" spans="1:14" s="3" customFormat="1" ht="101.25">
      <c r="A260" s="12" t="s">
        <v>361</v>
      </c>
      <c r="B260" s="2" t="s">
        <v>320</v>
      </c>
      <c r="C260" s="2" t="s">
        <v>324</v>
      </c>
      <c r="D260" s="1" t="s">
        <v>340</v>
      </c>
      <c r="E260" s="2" t="s">
        <v>18</v>
      </c>
      <c r="F260" s="2" t="s">
        <v>338</v>
      </c>
      <c r="G260" s="4" t="s">
        <v>477</v>
      </c>
      <c r="H260" s="5">
        <v>5950000</v>
      </c>
      <c r="I260" s="5">
        <v>1500000</v>
      </c>
      <c r="J260" s="5">
        <v>1500000</v>
      </c>
      <c r="K260" s="5"/>
      <c r="L260" s="5"/>
      <c r="M260" s="4"/>
      <c r="N260" s="5"/>
    </row>
    <row r="261" spans="1:14" s="3" customFormat="1" ht="210.75" customHeight="1">
      <c r="A261" s="12" t="s">
        <v>362</v>
      </c>
      <c r="B261" s="2" t="s">
        <v>632</v>
      </c>
      <c r="C261" s="2" t="s">
        <v>325</v>
      </c>
      <c r="D261" s="2">
        <v>2713250</v>
      </c>
      <c r="E261" s="2" t="s">
        <v>125</v>
      </c>
      <c r="F261" s="2" t="s">
        <v>149</v>
      </c>
      <c r="G261" s="1">
        <v>2026</v>
      </c>
      <c r="H261" s="5">
        <v>240124004</v>
      </c>
      <c r="I261" s="5">
        <f>J261+K261+L261+M261+N261</f>
        <v>147430141.06</v>
      </c>
      <c r="J261" s="5">
        <v>10000000</v>
      </c>
      <c r="K261" s="5"/>
      <c r="L261" s="5"/>
      <c r="M261" s="4"/>
      <c r="N261" s="5">
        <v>137430141.06</v>
      </c>
    </row>
    <row r="262" spans="1:14" s="3" customFormat="1" ht="101.25">
      <c r="A262" s="12" t="s">
        <v>541</v>
      </c>
      <c r="B262" s="2" t="s">
        <v>634</v>
      </c>
      <c r="C262" s="2" t="s">
        <v>537</v>
      </c>
      <c r="D262" s="1" t="s">
        <v>540</v>
      </c>
      <c r="E262" s="2" t="s">
        <v>18</v>
      </c>
      <c r="F262" s="2" t="s">
        <v>332</v>
      </c>
      <c r="G262" s="4" t="s">
        <v>136</v>
      </c>
      <c r="H262" s="5">
        <v>5050000</v>
      </c>
      <c r="I262" s="5">
        <v>600000</v>
      </c>
      <c r="J262" s="5">
        <v>600000</v>
      </c>
      <c r="K262" s="5"/>
      <c r="L262" s="5"/>
      <c r="M262" s="4"/>
      <c r="N262" s="4"/>
    </row>
    <row r="263" spans="1:14" s="3" customFormat="1" ht="121.5">
      <c r="A263" s="12" t="s">
        <v>845</v>
      </c>
      <c r="B263" s="2" t="s">
        <v>535</v>
      </c>
      <c r="C263" s="2" t="s">
        <v>538</v>
      </c>
      <c r="D263" s="2">
        <v>4113250</v>
      </c>
      <c r="E263" s="2" t="s">
        <v>125</v>
      </c>
      <c r="F263" s="2" t="s">
        <v>332</v>
      </c>
      <c r="G263" s="4" t="s">
        <v>136</v>
      </c>
      <c r="H263" s="5">
        <v>2900000</v>
      </c>
      <c r="I263" s="5">
        <v>500000</v>
      </c>
      <c r="J263" s="5">
        <v>500000</v>
      </c>
      <c r="K263" s="5"/>
      <c r="L263" s="5"/>
      <c r="M263" s="4"/>
      <c r="N263" s="4"/>
    </row>
    <row r="264" spans="1:14" s="3" customFormat="1" ht="121.5">
      <c r="A264" s="12" t="s">
        <v>542</v>
      </c>
      <c r="B264" s="2" t="s">
        <v>536</v>
      </c>
      <c r="C264" s="2" t="s">
        <v>539</v>
      </c>
      <c r="D264" s="2">
        <v>4513250</v>
      </c>
      <c r="E264" s="2" t="s">
        <v>125</v>
      </c>
      <c r="F264" s="2" t="s">
        <v>333</v>
      </c>
      <c r="G264" s="4" t="s">
        <v>136</v>
      </c>
      <c r="H264" s="5">
        <v>5060000</v>
      </c>
      <c r="I264" s="5">
        <f>500000+1500000</f>
        <v>2000000</v>
      </c>
      <c r="J264" s="5">
        <f>500000+1500000</f>
        <v>2000000</v>
      </c>
      <c r="K264" s="5"/>
      <c r="L264" s="5"/>
      <c r="M264" s="4"/>
      <c r="N264" s="4"/>
    </row>
    <row r="265" spans="1:14" s="3" customFormat="1" ht="121.5">
      <c r="A265" s="12" t="s">
        <v>543</v>
      </c>
      <c r="B265" s="2" t="s">
        <v>724</v>
      </c>
      <c r="C265" s="2" t="s">
        <v>723</v>
      </c>
      <c r="D265" s="1" t="s">
        <v>739</v>
      </c>
      <c r="E265" s="2" t="s">
        <v>125</v>
      </c>
      <c r="F265" s="2" t="s">
        <v>338</v>
      </c>
      <c r="G265" s="4" t="s">
        <v>136</v>
      </c>
      <c r="H265" s="5">
        <v>12900000</v>
      </c>
      <c r="I265" s="5">
        <f>SUM(J265:N265)</f>
        <v>1000000</v>
      </c>
      <c r="J265" s="5">
        <v>1000000</v>
      </c>
      <c r="K265" s="5"/>
      <c r="L265" s="5"/>
      <c r="M265" s="4"/>
      <c r="N265" s="4"/>
    </row>
    <row r="266" spans="1:14" s="3" customFormat="1" ht="60.75">
      <c r="A266" s="6" t="s">
        <v>354</v>
      </c>
      <c r="B266" s="7" t="s">
        <v>147</v>
      </c>
      <c r="C266" s="7"/>
      <c r="D266" s="7"/>
      <c r="E266" s="7"/>
      <c r="F266" s="7" t="s">
        <v>148</v>
      </c>
      <c r="G266" s="8"/>
      <c r="H266" s="8">
        <f>SUM(H267)</f>
        <v>12456558</v>
      </c>
      <c r="I266" s="8">
        <f t="shared" ref="I266:N266" si="20">SUM(I267)</f>
        <v>6043884</v>
      </c>
      <c r="J266" s="8">
        <f t="shared" si="20"/>
        <v>6043884</v>
      </c>
      <c r="K266" s="8">
        <f t="shared" si="20"/>
        <v>0</v>
      </c>
      <c r="L266" s="8">
        <f t="shared" si="20"/>
        <v>0</v>
      </c>
      <c r="M266" s="8">
        <f t="shared" si="20"/>
        <v>0</v>
      </c>
      <c r="N266" s="8">
        <f t="shared" si="20"/>
        <v>0</v>
      </c>
    </row>
    <row r="267" spans="1:14" s="3" customFormat="1" ht="111" customHeight="1">
      <c r="A267" s="12" t="s">
        <v>355</v>
      </c>
      <c r="B267" s="2" t="s">
        <v>633</v>
      </c>
      <c r="C267" s="2" t="s">
        <v>326</v>
      </c>
      <c r="D267" s="2">
        <v>3413270</v>
      </c>
      <c r="E267" s="2" t="s">
        <v>341</v>
      </c>
      <c r="F267" s="2" t="s">
        <v>672</v>
      </c>
      <c r="G267" s="4" t="s">
        <v>135</v>
      </c>
      <c r="H267" s="5">
        <v>12456558</v>
      </c>
      <c r="I267" s="5">
        <v>6043884</v>
      </c>
      <c r="J267" s="5">
        <v>6043884</v>
      </c>
      <c r="K267" s="5"/>
      <c r="L267" s="5"/>
      <c r="M267" s="4"/>
      <c r="N267" s="4"/>
    </row>
    <row r="268" spans="1:14" s="3" customFormat="1" ht="40.5">
      <c r="A268" s="39" t="s">
        <v>350</v>
      </c>
      <c r="B268" s="7" t="s">
        <v>583</v>
      </c>
      <c r="C268" s="2"/>
      <c r="D268" s="2"/>
      <c r="E268" s="2"/>
      <c r="F268" s="7" t="s">
        <v>150</v>
      </c>
      <c r="G268" s="8"/>
      <c r="H268" s="8">
        <f>SUM(H269:H272)</f>
        <v>74188250</v>
      </c>
      <c r="I268" s="8">
        <f t="shared" ref="I268:N268" si="21">SUM(I269:I272)</f>
        <v>15200255</v>
      </c>
      <c r="J268" s="8">
        <f t="shared" si="21"/>
        <v>15200255</v>
      </c>
      <c r="K268" s="8">
        <f t="shared" si="21"/>
        <v>0</v>
      </c>
      <c r="L268" s="8">
        <f t="shared" si="21"/>
        <v>0</v>
      </c>
      <c r="M268" s="8">
        <f t="shared" si="21"/>
        <v>0</v>
      </c>
      <c r="N268" s="8">
        <f t="shared" si="21"/>
        <v>0</v>
      </c>
    </row>
    <row r="269" spans="1:14" s="3" customFormat="1" ht="101.25">
      <c r="A269" s="12" t="s">
        <v>351</v>
      </c>
      <c r="B269" s="2" t="s">
        <v>480</v>
      </c>
      <c r="C269" s="2" t="s">
        <v>327</v>
      </c>
      <c r="D269" s="2">
        <v>1115070</v>
      </c>
      <c r="E269" s="2" t="s">
        <v>337</v>
      </c>
      <c r="F269" s="2" t="s">
        <v>150</v>
      </c>
      <c r="G269" s="4" t="s">
        <v>128</v>
      </c>
      <c r="H269" s="5">
        <v>3823631</v>
      </c>
      <c r="I269" s="5">
        <v>2823631</v>
      </c>
      <c r="J269" s="5">
        <v>2823631</v>
      </c>
      <c r="K269" s="5"/>
      <c r="L269" s="5"/>
      <c r="M269" s="4"/>
      <c r="N269" s="4"/>
    </row>
    <row r="270" spans="1:14" s="3" customFormat="1" ht="101.25">
      <c r="A270" s="12" t="s">
        <v>352</v>
      </c>
      <c r="B270" s="2" t="s">
        <v>635</v>
      </c>
      <c r="C270" s="2" t="s">
        <v>328</v>
      </c>
      <c r="D270" s="2">
        <v>1115070</v>
      </c>
      <c r="E270" s="2" t="s">
        <v>337</v>
      </c>
      <c r="F270" s="2" t="s">
        <v>150</v>
      </c>
      <c r="G270" s="4" t="s">
        <v>129</v>
      </c>
      <c r="H270" s="5">
        <v>7636096</v>
      </c>
      <c r="I270" s="5">
        <v>2876624</v>
      </c>
      <c r="J270" s="5">
        <v>2876624</v>
      </c>
      <c r="K270" s="5"/>
      <c r="L270" s="5"/>
      <c r="M270" s="4"/>
      <c r="N270" s="4"/>
    </row>
    <row r="271" spans="1:14" s="3" customFormat="1" ht="155.25" customHeight="1">
      <c r="A271" s="12" t="s">
        <v>353</v>
      </c>
      <c r="B271" s="2" t="s">
        <v>666</v>
      </c>
      <c r="C271" s="2" t="s">
        <v>329</v>
      </c>
      <c r="D271" s="2">
        <v>1115070</v>
      </c>
      <c r="E271" s="2" t="s">
        <v>337</v>
      </c>
      <c r="F271" s="2" t="s">
        <v>150</v>
      </c>
      <c r="G271" s="4" t="s">
        <v>142</v>
      </c>
      <c r="H271" s="5">
        <v>7633000</v>
      </c>
      <c r="I271" s="5">
        <v>1500000</v>
      </c>
      <c r="J271" s="5">
        <v>1500000</v>
      </c>
      <c r="K271" s="5"/>
      <c r="L271" s="5"/>
      <c r="M271" s="4"/>
      <c r="N271" s="4"/>
    </row>
    <row r="272" spans="1:14" s="3" customFormat="1" ht="102.75" customHeight="1">
      <c r="A272" s="12" t="s">
        <v>544</v>
      </c>
      <c r="B272" s="2" t="s">
        <v>545</v>
      </c>
      <c r="C272" s="2" t="s">
        <v>546</v>
      </c>
      <c r="D272" s="2">
        <v>1115070</v>
      </c>
      <c r="E272" s="2" t="s">
        <v>337</v>
      </c>
      <c r="F272" s="2" t="s">
        <v>150</v>
      </c>
      <c r="G272" s="4" t="s">
        <v>136</v>
      </c>
      <c r="H272" s="5">
        <v>55095523</v>
      </c>
      <c r="I272" s="5">
        <f>SUM(J272:N272)</f>
        <v>8000000</v>
      </c>
      <c r="J272" s="5">
        <f>3000000+5000000</f>
        <v>8000000</v>
      </c>
      <c r="K272" s="5"/>
      <c r="L272" s="5"/>
      <c r="M272" s="4"/>
      <c r="N272" s="4"/>
    </row>
    <row r="273" spans="1:14" s="3" customFormat="1" ht="74.25" customHeight="1">
      <c r="A273" s="39" t="s">
        <v>725</v>
      </c>
      <c r="B273" s="7" t="s">
        <v>726</v>
      </c>
      <c r="C273" s="2"/>
      <c r="D273" s="2"/>
      <c r="E273" s="2"/>
      <c r="F273" s="7" t="s">
        <v>729</v>
      </c>
      <c r="G273" s="8"/>
      <c r="H273" s="8">
        <f>H274</f>
        <v>5000000</v>
      </c>
      <c r="I273" s="8">
        <f t="shared" ref="I273:N273" si="22">I274</f>
        <v>2500000</v>
      </c>
      <c r="J273" s="8">
        <f t="shared" si="22"/>
        <v>2500000</v>
      </c>
      <c r="K273" s="8">
        <f t="shared" si="22"/>
        <v>0</v>
      </c>
      <c r="L273" s="8">
        <f t="shared" si="22"/>
        <v>0</v>
      </c>
      <c r="M273" s="8">
        <f t="shared" si="22"/>
        <v>0</v>
      </c>
      <c r="N273" s="8">
        <f t="shared" si="22"/>
        <v>0</v>
      </c>
    </row>
    <row r="274" spans="1:14" s="3" customFormat="1" ht="122.25" customHeight="1">
      <c r="A274" s="12" t="s">
        <v>732</v>
      </c>
      <c r="B274" s="2" t="s">
        <v>728</v>
      </c>
      <c r="C274" s="2" t="s">
        <v>727</v>
      </c>
      <c r="D274" s="2">
        <v>2818350</v>
      </c>
      <c r="E274" s="2" t="s">
        <v>730</v>
      </c>
      <c r="F274" s="2" t="s">
        <v>729</v>
      </c>
      <c r="G274" s="4" t="s">
        <v>477</v>
      </c>
      <c r="H274" s="5">
        <v>5000000</v>
      </c>
      <c r="I274" s="5">
        <f>SUM(J274:N274)</f>
        <v>2500000</v>
      </c>
      <c r="J274" s="5">
        <v>2500000</v>
      </c>
      <c r="K274" s="5"/>
      <c r="L274" s="5"/>
      <c r="M274" s="4"/>
      <c r="N274" s="5"/>
    </row>
    <row r="275" spans="1:14" s="3" customFormat="1" ht="54" customHeight="1">
      <c r="A275" s="39" t="s">
        <v>731</v>
      </c>
      <c r="B275" s="7" t="s">
        <v>734</v>
      </c>
      <c r="C275" s="2"/>
      <c r="D275" s="2"/>
      <c r="E275" s="2"/>
      <c r="F275" s="48" t="s">
        <v>738</v>
      </c>
      <c r="G275" s="8"/>
      <c r="H275" s="8">
        <f>H276</f>
        <v>48400560</v>
      </c>
      <c r="I275" s="8">
        <f>I276</f>
        <v>2000000</v>
      </c>
      <c r="J275" s="8">
        <f t="shared" ref="J275:N275" si="23">J276</f>
        <v>2000000</v>
      </c>
      <c r="K275" s="8">
        <f t="shared" si="23"/>
        <v>0</v>
      </c>
      <c r="L275" s="8">
        <f t="shared" si="23"/>
        <v>0</v>
      </c>
      <c r="M275" s="8">
        <f t="shared" si="23"/>
        <v>0</v>
      </c>
      <c r="N275" s="8">
        <f t="shared" si="23"/>
        <v>0</v>
      </c>
    </row>
    <row r="276" spans="1:14" s="3" customFormat="1" ht="110.25" customHeight="1">
      <c r="A276" s="12" t="s">
        <v>733</v>
      </c>
      <c r="B276" s="2" t="s">
        <v>736</v>
      </c>
      <c r="C276" s="2" t="s">
        <v>735</v>
      </c>
      <c r="D276" s="2">
        <v>2917330</v>
      </c>
      <c r="E276" s="2" t="s">
        <v>18</v>
      </c>
      <c r="F276" s="2" t="s">
        <v>737</v>
      </c>
      <c r="G276" s="4" t="s">
        <v>136</v>
      </c>
      <c r="H276" s="5">
        <v>48400560</v>
      </c>
      <c r="I276" s="5">
        <f>SUM(J276:N276)</f>
        <v>2000000</v>
      </c>
      <c r="J276" s="5">
        <v>2000000</v>
      </c>
      <c r="K276" s="5"/>
      <c r="L276" s="5"/>
      <c r="M276" s="4"/>
      <c r="N276" s="4"/>
    </row>
    <row r="277" spans="1:14" s="50" customFormat="1" ht="33" customHeight="1">
      <c r="A277" s="48"/>
      <c r="B277" s="48"/>
      <c r="C277" s="48"/>
      <c r="D277" s="48"/>
      <c r="E277" s="48"/>
      <c r="F277" s="48"/>
      <c r="G277" s="49"/>
      <c r="H277" s="48" t="s">
        <v>758</v>
      </c>
      <c r="I277" s="49">
        <f t="shared" ref="I277:N277" si="24">I16+I41+I94+I99+I124+I166+I238+I255+I266+I268+I274+I276</f>
        <v>4839752287.2399998</v>
      </c>
      <c r="J277" s="49">
        <f t="shared" si="24"/>
        <v>862508181.62</v>
      </c>
      <c r="K277" s="49">
        <f t="shared" si="24"/>
        <v>240598252</v>
      </c>
      <c r="L277" s="49">
        <f t="shared" si="24"/>
        <v>0</v>
      </c>
      <c r="M277" s="49">
        <f t="shared" si="24"/>
        <v>3197171227.4500003</v>
      </c>
      <c r="N277" s="49">
        <f t="shared" si="24"/>
        <v>539474626.16999996</v>
      </c>
    </row>
    <row r="278" spans="1:14" s="50" customFormat="1" ht="33" customHeight="1">
      <c r="A278" s="51"/>
      <c r="B278" s="51"/>
      <c r="C278" s="51"/>
      <c r="D278" s="51"/>
      <c r="E278" s="51"/>
      <c r="F278" s="51"/>
      <c r="G278" s="52"/>
      <c r="H278" s="52"/>
      <c r="I278" s="52"/>
      <c r="J278" s="52"/>
      <c r="K278" s="52"/>
      <c r="L278" s="52"/>
      <c r="M278" s="52"/>
      <c r="N278" s="52"/>
    </row>
    <row r="279" spans="1:14" s="50" customFormat="1" ht="33" customHeight="1">
      <c r="A279" s="51"/>
      <c r="B279" s="51"/>
      <c r="C279" s="51"/>
      <c r="D279" s="51"/>
      <c r="E279" s="51"/>
      <c r="F279" s="51"/>
      <c r="G279" s="52"/>
      <c r="H279" s="53"/>
      <c r="I279" s="53"/>
      <c r="J279" s="53"/>
      <c r="K279" s="53"/>
      <c r="L279" s="53"/>
      <c r="M279" s="53"/>
      <c r="N279" s="53"/>
    </row>
    <row r="280" spans="1:14" s="3" customFormat="1" ht="20.25">
      <c r="A280" s="22"/>
      <c r="G280" s="54"/>
      <c r="I280" s="55"/>
      <c r="J280" s="55"/>
      <c r="K280" s="55"/>
      <c r="L280" s="55"/>
      <c r="M280" s="55"/>
      <c r="N280" s="55"/>
    </row>
    <row r="281" spans="1:14" s="15" customFormat="1" ht="33.75" customHeight="1">
      <c r="B281" s="56" t="s">
        <v>882</v>
      </c>
      <c r="C281" s="56"/>
      <c r="D281" s="57"/>
      <c r="E281" s="57"/>
      <c r="F281" s="58"/>
      <c r="G281" s="59"/>
      <c r="H281" s="60"/>
      <c r="I281" s="61"/>
      <c r="J281" s="60" t="s">
        <v>883</v>
      </c>
      <c r="K281" s="32"/>
      <c r="L281" s="62"/>
      <c r="M281" s="63"/>
    </row>
    <row r="282" spans="1:14" s="15" customFormat="1" ht="33" customHeight="1">
      <c r="B282" s="56"/>
      <c r="C282" s="56"/>
      <c r="D282" s="57"/>
      <c r="E282" s="60"/>
      <c r="F282" s="58"/>
      <c r="G282" s="64"/>
      <c r="H282" s="65"/>
      <c r="I282" s="66"/>
      <c r="J282" s="65"/>
      <c r="L282" s="62"/>
    </row>
    <row r="283" spans="1:14" s="67" customFormat="1" ht="25.5">
      <c r="B283" s="68" t="s">
        <v>1</v>
      </c>
      <c r="C283" s="68"/>
      <c r="D283" s="56"/>
      <c r="E283" s="68"/>
      <c r="F283" s="60"/>
      <c r="G283" s="60"/>
      <c r="H283" s="60"/>
      <c r="I283" s="61"/>
      <c r="J283" s="61"/>
      <c r="K283" s="61"/>
      <c r="L283" s="61"/>
      <c r="M283" s="61"/>
      <c r="N283" s="61"/>
    </row>
    <row r="284" spans="1:14" s="67" customFormat="1" ht="33" customHeight="1">
      <c r="B284" s="68" t="s">
        <v>884</v>
      </c>
      <c r="C284" s="68"/>
      <c r="D284" s="56"/>
      <c r="E284" s="68"/>
      <c r="F284" s="60"/>
      <c r="G284" s="60"/>
      <c r="H284" s="60"/>
      <c r="I284" s="61"/>
      <c r="J284" s="60" t="s">
        <v>3</v>
      </c>
      <c r="K284" s="61"/>
      <c r="L284" s="61"/>
      <c r="N284" s="69"/>
    </row>
    <row r="285" spans="1:14" s="67" customFormat="1" ht="24" customHeight="1">
      <c r="B285" s="68"/>
      <c r="C285" s="68"/>
      <c r="D285" s="56"/>
      <c r="E285" s="68"/>
      <c r="F285" s="60"/>
      <c r="G285" s="60"/>
      <c r="H285" s="60"/>
      <c r="I285" s="61"/>
      <c r="J285" s="60"/>
      <c r="K285" s="61"/>
      <c r="L285" s="61"/>
      <c r="M285" s="70"/>
      <c r="N285" s="69"/>
    </row>
    <row r="286" spans="1:14" s="67" customFormat="1" ht="30.6" customHeight="1">
      <c r="B286" s="58" t="s">
        <v>885</v>
      </c>
      <c r="C286" s="58"/>
      <c r="D286" s="56"/>
      <c r="E286" s="58"/>
      <c r="F286" s="60"/>
      <c r="G286" s="60"/>
      <c r="H286" s="68"/>
      <c r="I286" s="69"/>
      <c r="J286" s="68"/>
      <c r="K286" s="69"/>
      <c r="L286" s="61"/>
      <c r="N286" s="71"/>
    </row>
    <row r="287" spans="1:14" s="69" customFormat="1" ht="33.6" customHeight="1">
      <c r="B287" s="58" t="s">
        <v>886</v>
      </c>
      <c r="C287" s="58"/>
      <c r="D287" s="68"/>
      <c r="E287" s="58"/>
      <c r="F287" s="60"/>
      <c r="G287" s="60"/>
      <c r="H287" s="60"/>
      <c r="I287" s="61"/>
      <c r="J287" s="60" t="s">
        <v>2</v>
      </c>
    </row>
    <row r="288" spans="1:14" s="69" customFormat="1" ht="33.6" customHeight="1">
      <c r="B288" s="58"/>
      <c r="C288" s="58"/>
      <c r="D288" s="68"/>
      <c r="E288" s="58"/>
      <c r="F288" s="60"/>
      <c r="G288" s="60"/>
      <c r="H288" s="60"/>
      <c r="I288" s="61"/>
      <c r="J288" s="60"/>
    </row>
    <row r="289" spans="1:13" s="77" customFormat="1" ht="20.25">
      <c r="A289" s="14"/>
      <c r="B289" s="68" t="s">
        <v>887</v>
      </c>
      <c r="C289" s="72"/>
      <c r="D289" s="73"/>
      <c r="E289" s="74"/>
      <c r="F289" s="74"/>
      <c r="G289" s="75"/>
      <c r="H289" s="75"/>
      <c r="I289" s="76"/>
      <c r="J289" s="75"/>
      <c r="K289" s="72"/>
      <c r="L289" s="72"/>
    </row>
    <row r="290" spans="1:13"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1:13"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1:13">
      <c r="B292" s="22"/>
      <c r="C292" s="22"/>
      <c r="D292" s="22"/>
      <c r="E292" s="22"/>
      <c r="F292" s="22"/>
      <c r="G292" s="22"/>
      <c r="H292" s="22"/>
    </row>
    <row r="296" spans="1:13">
      <c r="J296" s="78"/>
    </row>
    <row r="297" spans="1:13">
      <c r="I297" s="78"/>
      <c r="J297" s="78"/>
      <c r="K297" s="78"/>
      <c r="L297" s="78"/>
      <c r="M297" s="78"/>
    </row>
    <row r="299" spans="1:13">
      <c r="J299" s="78"/>
    </row>
  </sheetData>
  <mergeCells count="46">
    <mergeCell ref="L7:N7"/>
    <mergeCell ref="L1:N1"/>
    <mergeCell ref="L2:N2"/>
    <mergeCell ref="L3:N3"/>
    <mergeCell ref="L4:N4"/>
    <mergeCell ref="L6:N6"/>
    <mergeCell ref="L8:N8"/>
    <mergeCell ref="L9:N9"/>
    <mergeCell ref="A10:N10"/>
    <mergeCell ref="H11:H12"/>
    <mergeCell ref="A13:A14"/>
    <mergeCell ref="B13:B14"/>
    <mergeCell ref="C13:C14"/>
    <mergeCell ref="D13:D14"/>
    <mergeCell ref="E13:E14"/>
    <mergeCell ref="F13:F14"/>
    <mergeCell ref="A152:A153"/>
    <mergeCell ref="B152:B153"/>
    <mergeCell ref="C152:C153"/>
    <mergeCell ref="F152:F153"/>
    <mergeCell ref="G152:G153"/>
    <mergeCell ref="H161:H162"/>
    <mergeCell ref="G13:G14"/>
    <mergeCell ref="H13:H14"/>
    <mergeCell ref="I13:I14"/>
    <mergeCell ref="J13:N13"/>
    <mergeCell ref="H152:H153"/>
    <mergeCell ref="A161:A162"/>
    <mergeCell ref="B161:B162"/>
    <mergeCell ref="C161:C162"/>
    <mergeCell ref="F161:F162"/>
    <mergeCell ref="G161:G162"/>
    <mergeCell ref="I167:I168"/>
    <mergeCell ref="A176:A177"/>
    <mergeCell ref="C176:C177"/>
    <mergeCell ref="D176:D177"/>
    <mergeCell ref="E176:E177"/>
    <mergeCell ref="F176:F177"/>
    <mergeCell ref="G176:G177"/>
    <mergeCell ref="H176:H177"/>
    <mergeCell ref="A167:A168"/>
    <mergeCell ref="B167:B168"/>
    <mergeCell ref="C167:C168"/>
    <mergeCell ref="F167:F168"/>
    <mergeCell ref="G167:G168"/>
    <mergeCell ref="H167:H168"/>
  </mergeCells>
  <phoneticPr fontId="31" type="noConversion"/>
  <printOptions horizontalCentered="1"/>
  <pageMargins left="0.39370078740157483" right="0.39370078740157483" top="0.78740157480314965" bottom="0.39370078740157483" header="0.51181102362204722" footer="0.19685039370078741"/>
  <pageSetup paperSize="9" scale="30" firstPageNumber="15" fitToHeight="41" orientation="landscape" useFirstPageNumber="1" r:id="rId1"/>
  <headerFooter alignWithMargins="0">
    <oddHeader>&amp;C&amp;P</oddHeader>
    <oddFooter>&amp;Ь&amp;Ф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EC7708-DB02-406E-9528-289F73A0D2C0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acedc1b3-a6a6-4744-bb8f-c9b717f8a9c9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7 </vt:lpstr>
      <vt:lpstr>'Додаток 7 '!Заголовки_для_друку</vt:lpstr>
      <vt:lpstr>'Додаток 7 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2026-08-27T12:17:37Z</cp:lastPrinted>
  <dcterms:created xsi:type="dcterms:W3CDTF">2014-01-17T10:52:16Z</dcterms:created>
  <dcterms:modified xsi:type="dcterms:W3CDTF">2026-08-28T09:04:54Z</dcterms:modified>
</cp:coreProperties>
</file>