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1730" tabRatio="744"/>
  </bookViews>
  <sheets>
    <sheet name="Додаток 6" sheetId="22" r:id="rId1"/>
  </sheets>
  <definedNames>
    <definedName name="_xlnm.Print_Titles" localSheetId="0">'Додаток 6'!$13:$13</definedName>
    <definedName name="_xlnm.Print_Area" localSheetId="0">'Додаток 6'!$A$1:$J$167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6" i="22" l="1"/>
  <c r="I156" i="22"/>
  <c r="J156" i="22"/>
  <c r="J36" i="22"/>
  <c r="I36" i="22"/>
  <c r="H36" i="22"/>
  <c r="J43" i="22"/>
  <c r="G43" i="22"/>
  <c r="G16" i="22"/>
  <c r="I66" i="22"/>
  <c r="J66" i="22"/>
  <c r="H66" i="22"/>
  <c r="G66" i="22" l="1"/>
  <c r="G65" i="22"/>
  <c r="J63" i="22"/>
  <c r="I63" i="22"/>
  <c r="H63" i="22"/>
  <c r="G63" i="22"/>
  <c r="G68" i="22"/>
  <c r="G41" i="22"/>
  <c r="H44" i="22" l="1"/>
  <c r="G38" i="22"/>
  <c r="H49" i="22"/>
  <c r="G52" i="22"/>
  <c r="I152" i="22"/>
  <c r="J152" i="22"/>
  <c r="H152" i="22"/>
  <c r="H147" i="22"/>
  <c r="G147" i="22" s="1"/>
  <c r="H146" i="22"/>
  <c r="I142" i="22"/>
  <c r="J142" i="22"/>
  <c r="I132" i="22"/>
  <c r="J132" i="22"/>
  <c r="I122" i="22"/>
  <c r="J122" i="22"/>
  <c r="H122" i="22"/>
  <c r="I111" i="22"/>
  <c r="J111" i="22"/>
  <c r="H111" i="22"/>
  <c r="H102" i="22"/>
  <c r="I102" i="22"/>
  <c r="J102" i="22"/>
  <c r="I93" i="22"/>
  <c r="J93" i="22"/>
  <c r="I84" i="22"/>
  <c r="J84" i="22"/>
  <c r="H84" i="22"/>
  <c r="I88" i="22"/>
  <c r="J88" i="22"/>
  <c r="H88" i="22"/>
  <c r="I80" i="22"/>
  <c r="J80" i="22"/>
  <c r="H80" i="22"/>
  <c r="I69" i="22"/>
  <c r="J69" i="22"/>
  <c r="H69" i="22"/>
  <c r="H55" i="22"/>
  <c r="I49" i="22"/>
  <c r="J49" i="22"/>
  <c r="H27" i="22"/>
  <c r="G22" i="22"/>
  <c r="G25" i="22"/>
  <c r="G26" i="22"/>
  <c r="G29" i="22"/>
  <c r="G30" i="22"/>
  <c r="G31" i="22"/>
  <c r="G34" i="22"/>
  <c r="G35" i="22"/>
  <c r="G39" i="22"/>
  <c r="G40" i="22"/>
  <c r="G42" i="22"/>
  <c r="G45" i="22"/>
  <c r="G47" i="22"/>
  <c r="G46" i="22"/>
  <c r="G48" i="22"/>
  <c r="G51" i="22"/>
  <c r="G53" i="22"/>
  <c r="G54" i="22"/>
  <c r="G57" i="22"/>
  <c r="G58" i="22"/>
  <c r="G59" i="22"/>
  <c r="G62" i="22"/>
  <c r="G71" i="22"/>
  <c r="G72" i="22"/>
  <c r="G74" i="22"/>
  <c r="G76" i="22"/>
  <c r="G78" i="22"/>
  <c r="G73" i="22"/>
  <c r="G75" i="22"/>
  <c r="G77" i="22"/>
  <c r="G79" i="22"/>
  <c r="G82" i="22"/>
  <c r="G83" i="22"/>
  <c r="G86" i="22"/>
  <c r="G87" i="22"/>
  <c r="G90" i="22"/>
  <c r="G91" i="22"/>
  <c r="G92" i="22"/>
  <c r="G95" i="22"/>
  <c r="G96" i="22"/>
  <c r="G98" i="22"/>
  <c r="G99" i="22"/>
  <c r="G100" i="22"/>
  <c r="G101" i="22"/>
  <c r="G104" i="22"/>
  <c r="G105" i="22"/>
  <c r="G106" i="22"/>
  <c r="G107" i="22"/>
  <c r="G108" i="22"/>
  <c r="G109" i="22"/>
  <c r="G110" i="22"/>
  <c r="G113" i="22"/>
  <c r="G114" i="22"/>
  <c r="G115" i="22"/>
  <c r="G116" i="22"/>
  <c r="G117" i="22"/>
  <c r="G118" i="22"/>
  <c r="G119" i="22"/>
  <c r="G120" i="22"/>
  <c r="G121" i="22"/>
  <c r="G124" i="22"/>
  <c r="G125" i="22"/>
  <c r="G126" i="22"/>
  <c r="G127" i="22"/>
  <c r="G128" i="22"/>
  <c r="G129" i="22"/>
  <c r="G130" i="22"/>
  <c r="G131" i="22"/>
  <c r="G134" i="22"/>
  <c r="G135" i="22"/>
  <c r="G137" i="22"/>
  <c r="G138" i="22"/>
  <c r="G139" i="22"/>
  <c r="G140" i="22"/>
  <c r="G141" i="22"/>
  <c r="G144" i="22"/>
  <c r="G145" i="22"/>
  <c r="G148" i="22"/>
  <c r="G149" i="22"/>
  <c r="G150" i="22"/>
  <c r="G151" i="22"/>
  <c r="G154" i="22"/>
  <c r="G155" i="22"/>
  <c r="H23" i="22"/>
  <c r="I17" i="22"/>
  <c r="I14" i="22" s="1"/>
  <c r="J17" i="22"/>
  <c r="J14" i="22" s="1"/>
  <c r="H17" i="22"/>
  <c r="H14" i="22" s="1"/>
  <c r="G14" i="22" s="1"/>
  <c r="H136" i="22"/>
  <c r="G136" i="22" s="1"/>
  <c r="G44" i="22" l="1"/>
  <c r="G122" i="22"/>
  <c r="H132" i="22"/>
  <c r="G152" i="22"/>
  <c r="H142" i="22"/>
  <c r="G142" i="22" s="1"/>
  <c r="G84" i="22"/>
  <c r="G80" i="22"/>
  <c r="G146" i="22"/>
  <c r="G69" i="22"/>
  <c r="G49" i="22"/>
  <c r="G17" i="22"/>
  <c r="H97" i="22"/>
  <c r="H93" i="22" s="1"/>
  <c r="G21" i="22"/>
  <c r="G20" i="22"/>
  <c r="G19" i="22"/>
  <c r="I23" i="22"/>
  <c r="G23" i="22" s="1"/>
  <c r="J23" i="22"/>
  <c r="G36" i="22" l="1"/>
  <c r="G93" i="22"/>
  <c r="G97" i="22"/>
  <c r="I32" i="22"/>
  <c r="J32" i="22"/>
  <c r="H32" i="22"/>
  <c r="G32" i="22" l="1"/>
  <c r="H60" i="22"/>
  <c r="I60" i="22"/>
  <c r="J60" i="22"/>
  <c r="I27" i="22"/>
  <c r="G27" i="22" s="1"/>
  <c r="J27" i="22"/>
  <c r="G111" i="22" l="1"/>
  <c r="G60" i="22"/>
  <c r="I55" i="22"/>
  <c r="J55" i="22"/>
  <c r="G55" i="22" l="1"/>
  <c r="G88" i="22"/>
  <c r="G132" i="22"/>
  <c r="G102" i="22" l="1"/>
  <c r="G156" i="22" l="1"/>
</calcChain>
</file>

<file path=xl/sharedStrings.xml><?xml version="1.0" encoding="utf-8"?>
<sst xmlns="http://schemas.openxmlformats.org/spreadsheetml/2006/main" count="491" uniqueCount="208">
  <si>
    <t>Загальний фонд</t>
  </si>
  <si>
    <t>Спеціальний фонд</t>
  </si>
  <si>
    <t>Всього</t>
  </si>
  <si>
    <t xml:space="preserve">Всього </t>
  </si>
  <si>
    <t xml:space="preserve"> </t>
  </si>
  <si>
    <t>0610</t>
  </si>
  <si>
    <t>0620</t>
  </si>
  <si>
    <t>0320</t>
  </si>
  <si>
    <t>0456</t>
  </si>
  <si>
    <t>4500000</t>
  </si>
  <si>
    <t>4510000</t>
  </si>
  <si>
    <t>1200000</t>
  </si>
  <si>
    <t>1210000</t>
  </si>
  <si>
    <t>6011</t>
  </si>
  <si>
    <t>Експлуатація та технічне обслуговування житлового фонду</t>
  </si>
  <si>
    <t>Організація благоустрою населених пунктів</t>
  </si>
  <si>
    <t>у тому числі бюджет розвитку</t>
  </si>
  <si>
    <t>всього</t>
  </si>
  <si>
    <t>Х</t>
  </si>
  <si>
    <t>Код Функціональної класифікації видатків та кредитування бюджету</t>
  </si>
  <si>
    <t>Заходи із запобігання та ліквідації надзвичайних ситуацій та наслідків стихійного лиха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</si>
  <si>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</si>
  <si>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Код Програмної класифікації видатків та кредитування місцевого бюджету</t>
  </si>
  <si>
    <t>(код бюджету)</t>
  </si>
  <si>
    <t>Найменування місцевої / регіональної програми</t>
  </si>
  <si>
    <t>Дата і номер документа, яким затверджено місцеву регіональну програму</t>
  </si>
  <si>
    <t>(грн)</t>
  </si>
  <si>
    <t xml:space="preserve">        Візи:</t>
  </si>
  <si>
    <t>Ліліана РИМАР</t>
  </si>
  <si>
    <t>ухвала ЛМР від 10.03.2011 № 240</t>
  </si>
  <si>
    <t>Вікторія ДОВЖИК</t>
  </si>
  <si>
    <t>Утримання та розвиток автомобільних доріг та дорожньої інфраструктури за рахунок коштів місцевого бюджету</t>
  </si>
  <si>
    <t>Розподіл витрат бюджету Львівської міської територіальної громади на реалізацію місцевих/регіональних програм у 2026 році</t>
  </si>
  <si>
    <t>Департамент житлового господарства та інфраструктури Львівської міської ради</t>
  </si>
  <si>
    <t xml:space="preserve"> Шевченківська районна адміністрація Львівської міської ради</t>
  </si>
  <si>
    <t>ухвала ЛМР від 08.04.2025 № 6155</t>
  </si>
  <si>
    <t>ухвала ЛМР від 30.01.2025 № 5861</t>
  </si>
  <si>
    <t>від _____________ № _____</t>
  </si>
  <si>
    <t>Програма ремонту підвальних приміщень житлових багатоквартирних будинків і нежитлових приміщень об'єктів комунальної власності для використання як найпростіших укриттів на території Львівської міської територіальної громади на період дії правового режиму воєнного стану</t>
  </si>
  <si>
    <t>4100000</t>
  </si>
  <si>
    <t>4110000</t>
  </si>
  <si>
    <t xml:space="preserve"> Галицька районна адміністрація Львівської міської ради</t>
  </si>
  <si>
    <t>4200000</t>
  </si>
  <si>
    <t>4210000</t>
  </si>
  <si>
    <t>Залізнична районна адміністрація Львівської міської ради</t>
  </si>
  <si>
    <t>4300000</t>
  </si>
  <si>
    <t xml:space="preserve"> Личаківська районна адміністрація Львівської міської ради</t>
  </si>
  <si>
    <t>4310000</t>
  </si>
  <si>
    <t>4400000</t>
  </si>
  <si>
    <t>4410000</t>
  </si>
  <si>
    <t>Франківська районна адміністрація Львівської міської ради</t>
  </si>
  <si>
    <t>4600000</t>
  </si>
  <si>
    <t xml:space="preserve"> Сихівська районна адміністрація Львівської міської ради</t>
  </si>
  <si>
    <t>4610000</t>
  </si>
  <si>
    <t>1900000</t>
  </si>
  <si>
    <t>Департамент міської мобільності та вуличної інфраструктури Львівської міської ради</t>
  </si>
  <si>
    <t>1910000</t>
  </si>
  <si>
    <t>1913033</t>
  </si>
  <si>
    <t>3033</t>
  </si>
  <si>
    <t>1070</t>
  </si>
  <si>
    <t>Компенсаційні виплати на пільговий проїзд автомобільним транспортом окремим категоріям громадян</t>
  </si>
  <si>
    <t>Програма здійснення компенсаційних виплат за пільговий проїзд окремих категорій громадян, учнів та студентів у пасажирському транспорті загального користування на території Львівської міської територіальної громади</t>
  </si>
  <si>
    <t>ухвала ЛМР від 02.11.2023 № 3984</t>
  </si>
  <si>
    <t>1917421</t>
  </si>
  <si>
    <t>7421</t>
  </si>
  <si>
    <t>0453</t>
  </si>
  <si>
    <t>Утримання та розвиток наземного електротранспорту</t>
  </si>
  <si>
    <t>Програма забезпечення діяльності у сфері міського електричного транспорту на території Львівської міської територіальної громади</t>
  </si>
  <si>
    <t>ухвала ЛМР від 28.03.2024 № 4560</t>
  </si>
  <si>
    <t xml:space="preserve">ухвала ЛМР </t>
  </si>
  <si>
    <t>1217670</t>
  </si>
  <si>
    <t>7670</t>
  </si>
  <si>
    <t>0490</t>
  </si>
  <si>
    <t>Внески до статутного капіталу суб'єктів господарювання</t>
  </si>
  <si>
    <t>2800000</t>
  </si>
  <si>
    <t>Департамент природних ресурсів та будівництва Львівської міської ради</t>
  </si>
  <si>
    <t>2810000</t>
  </si>
  <si>
    <t>2817130</t>
  </si>
  <si>
    <t>7130</t>
  </si>
  <si>
    <t>0421</t>
  </si>
  <si>
    <t>Здійснення заходів із землеустрою</t>
  </si>
  <si>
    <t>3600000</t>
  </si>
  <si>
    <t>Управління земельних ресурсів департаменту природних ресурсів та будівництва Львівської міської ради</t>
  </si>
  <si>
    <t>3610000</t>
  </si>
  <si>
    <t>3617130</t>
  </si>
  <si>
    <t>ухвала ЛМР від 26.12.2016 № 1356</t>
  </si>
  <si>
    <t>ухвала ЛМР від 28.11.2024 № 5656</t>
  </si>
  <si>
    <t>Код Типової програмної класифікації видатків та кредит.  місцевого бюджету</t>
  </si>
  <si>
    <t>0700000</t>
  </si>
  <si>
    <t>Управління охорони здоров'я департаменту гуманітарної політики Львівської міської ради</t>
  </si>
  <si>
    <t>0710000</t>
  </si>
  <si>
    <t>0712152</t>
  </si>
  <si>
    <t>ухвала ЛМР від 30.04.2026 № 7883</t>
  </si>
  <si>
    <t>2152</t>
  </si>
  <si>
    <t>0763</t>
  </si>
  <si>
    <t>Інші програми та заходи у сфері охорони здоров'я</t>
  </si>
  <si>
    <t>0800000</t>
  </si>
  <si>
    <t>Управління соціального захисту департаменту гуманітарної політики Львівської міської ради</t>
  </si>
  <si>
    <t>0810000</t>
  </si>
  <si>
    <t>0813241</t>
  </si>
  <si>
    <t>1090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</si>
  <si>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</si>
  <si>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Комплексна програма соціальної підтримки окремих категорій громадян Львівської міської територіальної громади</t>
  </si>
  <si>
    <t>ухвала ЛМР від 19.06.2014 № 3432</t>
  </si>
  <si>
    <t>0813242</t>
  </si>
  <si>
    <t>Інші заходи у сфері соціального захисту і соціального забезпечення</t>
  </si>
  <si>
    <t>Програма соціального захисту  внутрішньо переміщених осіб</t>
  </si>
  <si>
    <t>ухвала ЛМР від 14.07.2016 № 779</t>
  </si>
  <si>
    <t>4116030</t>
  </si>
  <si>
    <t>6030</t>
  </si>
  <si>
    <t>4316091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</si>
  <si>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</si>
  <si>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</si>
  <si>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</si>
  <si>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4317480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</si>
  <si>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</si>
  <si>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</si>
  <si>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ухвала ЛМР від 08.02.2024 № 4301</t>
  </si>
  <si>
    <t>4414083</t>
  </si>
  <si>
    <t>4083</t>
  </si>
  <si>
    <t>0829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</si>
  <si>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</si>
  <si>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2010000</t>
  </si>
  <si>
    <t>2010180</t>
  </si>
  <si>
    <t>0180</t>
  </si>
  <si>
    <t>0133</t>
  </si>
  <si>
    <t>Інша діяльність у сфері державного управління</t>
  </si>
  <si>
    <t>ухвала ЛМР від 25.02.2021 № 85</t>
  </si>
  <si>
    <t xml:space="preserve">                 Додаток 6</t>
  </si>
  <si>
    <t>Міська програма забезпечення осіб з інвалідністю, дітей з інвалідністю та інших окремих категорій жителів Львівської міської територіальної громади медичними виробами й іншими засобами для використання в амбулаторних умовах</t>
  </si>
  <si>
    <t>Програма здійснення Львівською міською радою внесків до статутних капіталів комунальних підприємств, установ та організацій у 2017 – 2028 роках</t>
  </si>
  <si>
    <t>Програма цифрового перетворення Львівської міської територіальної громади на 2021-2028 роки</t>
  </si>
  <si>
    <t>Програма здійснення заходів із землеустрою на території Львівської міської територіальної громади на 2025–2028 роки</t>
  </si>
  <si>
    <t>Стратегія розвитку Львівської міської територіальної громади на 2026–2028 роки</t>
  </si>
  <si>
    <t>1000000</t>
  </si>
  <si>
    <t xml:space="preserve">Управління культури департаменту освіти та культури Львівської міської ради </t>
  </si>
  <si>
    <t>1010000</t>
  </si>
  <si>
    <t>Управління культури департаменту освіти та культури Львівської міської ради</t>
  </si>
  <si>
    <t>1014010</t>
  </si>
  <si>
    <t>4010</t>
  </si>
  <si>
    <t>0821</t>
  </si>
  <si>
    <t>Фінансова підтримка театрів</t>
  </si>
  <si>
    <t>Програма розвитку театрального мистецтва та фінансової підтримки театрів у Львівській міській територіальній громаді до 2035 року</t>
  </si>
  <si>
    <t>ухвала ЛМР від 16.09.2025 № 6829</t>
  </si>
  <si>
    <t>1014084</t>
  </si>
  <si>
    <t>4084</t>
  </si>
  <si>
    <t>Проектування, реставрація та охорона пам'яток культурної спадщини</t>
  </si>
  <si>
    <t>Управління цифрової інфраструктури та сервісів департаменту економічного розвитку Львівської міської ради</t>
  </si>
  <si>
    <t>Міська програма реалізації комплексних заходів із забезпечення безперебійної роботи закладів охорони здоров’я Львівської міської територіальної громади</t>
  </si>
  <si>
    <t>ухвала ЛМР від 04.07.2024 № 4979</t>
  </si>
  <si>
    <t>Програми поточного ремонту вулично-дорожньої мережі (об'єктів благоустрою) на території Львівської міської територіальної громади у 2025-2030 роках</t>
  </si>
  <si>
    <t>ухвала ЛМР від 24.07.2025 № 6624</t>
  </si>
  <si>
    <t>Програма комплексних заходів з поточного утримання та капітального ремонту об’єктів благоустрою Львівської міської територіальної громади</t>
  </si>
  <si>
    <t>Управління освітньої інфраструктури департаменту освіти та культури Львівської міської ради</t>
  </si>
  <si>
    <t>Інша діяльність у сфері екології та охорони природних ресурсів</t>
  </si>
  <si>
    <t>Комплексна екологічна програма на 2024-2028 роки для Львівської міської територіальної громади</t>
  </si>
  <si>
    <t>ухвала ЛМР від 28.03.2024 № 4526</t>
  </si>
  <si>
    <t>Природоохоронні заходи за рахунок цільових фондів</t>
  </si>
  <si>
    <t>Комплексна екологічна програма на 2024-2027 роки для Львівської міської територіальної громади</t>
  </si>
  <si>
    <t>Програма комплексних заходів з поточного утримання об'єктів благоустрою Львівської міської територіальної громади</t>
  </si>
  <si>
    <t>Управління екології та природних ресурсів департаменту природних ресурсів та будівництва Львівської міської ради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</si>
  <si>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</si>
  <si>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Збереження природно-заповідного фонду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</si>
  <si>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</si>
  <si>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Управління з питань цивільного захисту та територіальної оборони Львівської міської ради</t>
  </si>
  <si>
    <t>Департамент освіти та культури Львівської міської ради</t>
  </si>
  <si>
    <t>Інша діяльність у сфері житлово-комунального господарства</t>
  </si>
  <si>
    <t>,</t>
  </si>
  <si>
    <t>Офіс агломерації та розвитку громад Львівської міської ради</t>
  </si>
  <si>
    <t>Секретар ради</t>
  </si>
  <si>
    <t>Маркіян ЛОПАЧАК</t>
  </si>
  <si>
    <t>Директор департаменту фінансової політики</t>
  </si>
  <si>
    <t xml:space="preserve">Заступник директора департаменту фінансової </t>
  </si>
  <si>
    <t>політики - начальник управління бюджету</t>
  </si>
  <si>
    <t xml:space="preserve">         Затверджено</t>
  </si>
  <si>
    <t>ухвалою міської ради</t>
  </si>
  <si>
    <t>Програма регулювання чисельності безпритульних тварин у Львівській міській територіальній громаді на 2025-2030 роки</t>
  </si>
  <si>
    <t>ухвала ЛМР від 06.03.2025 № 6091</t>
  </si>
  <si>
    <t>Програма ліквідації наслідків надзвичайної ситуації у Львівській міській територіальній громаді, спричинених збройною агресією російської федерації, злочинних дій третіх осіб, що кваліфіковані як терористичний акт</t>
  </si>
  <si>
    <t>Програма поточного ремонту (утримання) доріг загального користування місцевого значення та доріг загального користування, які є складовими автомобільних доріг державного значення, в межах Львівської міської територіальної громади та будівництва світлофорних об'єктів на 2025–2029 роки</t>
  </si>
  <si>
    <t>1216091</t>
  </si>
  <si>
    <t>2716020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</si>
  <si>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</si>
  <si>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</si>
  <si>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організації підтримки та реалізації стратегічних ініціатив і проєктів Львівського комунального підприємства "Зелене місто"</t>
  </si>
  <si>
    <t>ухвала ЛМР від 28.11.2024 № 5592</t>
  </si>
  <si>
    <t>2500000</t>
  </si>
  <si>
    <t>Офіс молодіжної столиці Європи Львівської міської ради</t>
  </si>
  <si>
    <t>2510000</t>
  </si>
  <si>
    <t>2513133</t>
  </si>
  <si>
    <t>3133</t>
  </si>
  <si>
    <t>1040</t>
  </si>
  <si>
    <t>Забезпечення молодіжними центрами соціального становлення та розвитку молоді та інші заходи у сфері молодіжної політики</t>
  </si>
  <si>
    <t>ухвала ЛМР від 04.02.2021 № 52</t>
  </si>
  <si>
    <t>Програми сприятливих умов розвитку молодих лідерів та підтримки Української академії лідерства у Львівській міській територіальній громаді на 2021 – 2030 роки</t>
  </si>
  <si>
    <t>2700000</t>
  </si>
  <si>
    <t>2710000</t>
  </si>
  <si>
    <t>Департамент економічного розвиту Львівської міської ради</t>
  </si>
  <si>
    <t>Член редакційної комісії</t>
  </si>
  <si>
    <t>0200000</t>
  </si>
  <si>
    <t>Виконавчий комітет Львівської міської ради</t>
  </si>
  <si>
    <t>0210000</t>
  </si>
  <si>
    <t>0218240</t>
  </si>
  <si>
    <t>8240</t>
  </si>
  <si>
    <t>0380</t>
  </si>
  <si>
    <t>Заходи та роботи з територіальної оборони</t>
  </si>
  <si>
    <t>Програма заходів щодо підготовки Львівської міської територіальної громади до національного спротиву на 2022-2026 роки</t>
  </si>
  <si>
    <t>ухвала ЛМР від 17.02.2022 №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</si>
</sst>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-;\-* #,##0.00_-;_-* &quot;-&quot;??_-;_-@_-"/>
    <numFmt numFmtId="165" formatCode="_-* #,##0.00_р_._-;\-* #,##0.00_р_._-;_-* &quot;-&quot;??_р_._-;_-@_-"/>
    <numFmt numFmtId="166" formatCode="#,##0.0"/>
    <numFmt numFmtId="167" formatCode="_-* #,##0.00_₴_-;\-* #,##0.00_₴_-;_-* &quot;-&quot;??_₴_-;_-@_-"/>
    <numFmt numFmtId="168" formatCode="0000000"/>
    <numFmt numFmtId="169" formatCode="0000000&quot;  &quot;"/>
    <numFmt numFmtId="170" formatCode="0&quot;     &quot;"/>
    <numFmt numFmtId="171" formatCode="0000&quot;    &quot;"/>
    <numFmt numFmtId="172" formatCode="0&quot;  &quot;"/>
  </numFmts>
  <fonts count="2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i/>
      <sz val="18"/>
      <name val="Arial"/>
      <family val="2"/>
      <charset val="204"/>
    </font>
    <font>
      <i/>
      <sz val="12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21">
    <xf numFmtId="0" fontId="0" fillId="0" borderId="0" xfId="0"/>
    <xf numFmtId="0" fontId="13" fillId="0" borderId="0" xfId="0" applyFont="1"/>
    <xf numFmtId="0" fontId="16" fillId="0" borderId="0" xfId="0" applyFont="1"/>
    <xf numFmtId="0" fontId="18" fillId="0" borderId="0" xfId="0" applyFont="1"/>
    <xf numFmtId="3" fontId="13" fillId="0" borderId="0" xfId="0" applyNumberFormat="1" applyFont="1"/>
    <xf numFmtId="3" fontId="16" fillId="0" borderId="0" xfId="0" applyNumberFormat="1" applyFont="1"/>
    <xf numFmtId="0" fontId="13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166" fontId="16" fillId="0" borderId="0" xfId="0" applyNumberFormat="1" applyFont="1"/>
    <xf numFmtId="0" fontId="16" fillId="0" borderId="0" xfId="0" applyFont="1" applyAlignment="1">
      <alignment horizontal="center"/>
    </xf>
    <xf numFmtId="166" fontId="13" fillId="0" borderId="0" xfId="0" applyNumberFormat="1" applyFont="1"/>
    <xf numFmtId="0" fontId="18" fillId="0" borderId="0" xfId="0" applyFont="1" applyAlignment="1">
      <alignment horizontal="center"/>
    </xf>
    <xf numFmtId="3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7" fillId="23" borderId="0" xfId="0" applyFont="1" applyFill="1" applyAlignment="1">
      <alignment horizontal="center" vertical="top" wrapText="1"/>
    </xf>
    <xf numFmtId="0" fontId="19" fillId="23" borderId="0" xfId="0" applyFont="1" applyFill="1" applyAlignment="1">
      <alignment horizontal="center" vertical="top" wrapText="1"/>
    </xf>
    <xf numFmtId="0" fontId="17" fillId="23" borderId="6" xfId="0" applyFont="1" applyFill="1" applyBorder="1" applyAlignment="1">
      <alignment horizontal="center"/>
    </xf>
    <xf numFmtId="0" fontId="13" fillId="23" borderId="6" xfId="0" applyFont="1" applyFill="1" applyBorder="1" applyAlignment="1">
      <alignment horizontal="center"/>
    </xf>
    <xf numFmtId="0" fontId="16" fillId="23" borderId="0" xfId="0" applyFont="1" applyFill="1" applyAlignment="1">
      <alignment horizontal="center"/>
    </xf>
    <xf numFmtId="0" fontId="13" fillId="23" borderId="0" xfId="0" applyFont="1" applyFill="1" applyAlignment="1">
      <alignment horizontal="center"/>
    </xf>
    <xf numFmtId="3" fontId="16" fillId="23" borderId="0" xfId="0" applyNumberFormat="1" applyFont="1" applyFill="1" applyAlignment="1">
      <alignment horizontal="center" vertical="top"/>
    </xf>
    <xf numFmtId="3" fontId="16" fillId="23" borderId="5" xfId="0" applyNumberFormat="1" applyFont="1" applyFill="1" applyBorder="1" applyAlignment="1">
      <alignment horizontal="center" vertical="top" wrapText="1"/>
    </xf>
    <xf numFmtId="0" fontId="16" fillId="23" borderId="5" xfId="0" applyFont="1" applyFill="1" applyBorder="1" applyAlignment="1">
      <alignment horizontal="center" vertical="center" wrapText="1"/>
    </xf>
    <xf numFmtId="3" fontId="16" fillId="23" borderId="5" xfId="0" applyNumberFormat="1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left" vertical="top" wrapText="1"/>
    </xf>
    <xf numFmtId="49" fontId="16" fillId="23" borderId="5" xfId="0" applyNumberFormat="1" applyFont="1" applyFill="1" applyBorder="1" applyAlignment="1">
      <alignment horizontal="center" vertical="top" wrapText="1"/>
    </xf>
    <xf numFmtId="166" fontId="16" fillId="23" borderId="5" xfId="0" applyNumberFormat="1" applyFont="1" applyFill="1" applyBorder="1" applyAlignment="1">
      <alignment horizontal="center" vertical="top"/>
    </xf>
    <xf numFmtId="0" fontId="19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51" applyFont="1" applyAlignment="1">
      <alignment vertical="center"/>
    </xf>
    <xf numFmtId="0" fontId="22" fillId="0" borderId="0" xfId="0" applyFont="1" applyAlignment="1">
      <alignment horizontal="left" vertical="center"/>
    </xf>
    <xf numFmtId="165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right"/>
    </xf>
    <xf numFmtId="1" fontId="22" fillId="0" borderId="0" xfId="0" applyNumberFormat="1" applyFont="1"/>
    <xf numFmtId="1" fontId="22" fillId="0" borderId="0" xfId="0" applyNumberFormat="1" applyFont="1" applyAlignment="1">
      <alignment horizontal="right" vertical="top"/>
    </xf>
    <xf numFmtId="166" fontId="21" fillId="0" borderId="0" xfId="0" applyNumberFormat="1" applyFont="1"/>
    <xf numFmtId="0" fontId="21" fillId="0" borderId="0" xfId="0" applyFont="1"/>
    <xf numFmtId="4" fontId="22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51" applyFont="1" applyAlignment="1">
      <alignment horizontal="right" vertical="center"/>
    </xf>
    <xf numFmtId="1" fontId="22" fillId="0" borderId="0" xfId="0" applyNumberFormat="1" applyFont="1" applyAlignment="1">
      <alignment horizontal="left"/>
    </xf>
    <xf numFmtId="3" fontId="22" fillId="0" borderId="0" xfId="0" applyNumberFormat="1" applyFont="1"/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" fontId="19" fillId="23" borderId="5" xfId="0" applyNumberFormat="1" applyFont="1" applyFill="1" applyBorder="1" applyAlignment="1">
      <alignment horizontal="center" vertical="top"/>
    </xf>
    <xf numFmtId="49" fontId="16" fillId="23" borderId="5" xfId="0" applyNumberFormat="1" applyFont="1" applyFill="1" applyBorder="1" applyAlignment="1">
      <alignment horizontal="center" vertical="top"/>
    </xf>
    <xf numFmtId="0" fontId="16" fillId="23" borderId="5" xfId="0" applyFont="1" applyFill="1" applyBorder="1" applyAlignment="1">
      <alignment vertical="top" wrapText="1"/>
    </xf>
    <xf numFmtId="0" fontId="16" fillId="23" borderId="5" xfId="0" applyFont="1" applyFill="1" applyBorder="1" applyAlignment="1">
      <alignment horizontal="left" vertical="top" wrapText="1"/>
    </xf>
    <xf numFmtId="3" fontId="16" fillId="23" borderId="5" xfId="0" applyNumberFormat="1" applyFont="1" applyFill="1" applyBorder="1" applyAlignment="1">
      <alignment horizontal="center" vertical="top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6" fillId="23" borderId="5" xfId="0" applyFont="1" applyFill="1" applyBorder="1" applyAlignment="1">
      <alignment horizontal="center" vertical="top" wrapText="1"/>
    </xf>
    <xf numFmtId="0" fontId="16" fillId="23" borderId="5" xfId="0" applyFont="1" applyFill="1" applyBorder="1" applyAlignment="1">
      <alignment horizontal="center" vertical="top" wrapText="1"/>
    </xf>
    <xf numFmtId="0" fontId="13" fillId="23" borderId="5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6" fillId="23" borderId="7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6" fillId="23" borderId="6" xfId="0" applyFont="1" applyFill="1" applyBorder="1" applyAlignment="1">
      <alignment horizontal="center" wrapText="1"/>
    </xf>
    <xf numFmtId="49" fontId="19" fillId="23" borderId="5" xfId="0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horizontal="center" vertical="top" wrapText="1"/>
    </xf>
    <xf numFmtId="3" fontId="19" fillId="23" borderId="5" xfId="0" applyNumberFormat="1" applyFont="1" applyFill="1" applyBorder="1" applyAlignment="1">
      <alignment horizontal="center" vertical="top"/>
    </xf>
    <xf numFmtId="4" fontId="19" fillId="23" borderId="5" xfId="47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horizontal="left" vertical="top"/>
    </xf>
    <xf numFmtId="0" fontId="16" fillId="23" borderId="5" xfId="0" applyFont="1" applyFill="1" applyBorder="1" applyAlignment="1">
      <alignment horizontal="left" vertical="center" wrapText="1"/>
    </xf>
    <xf numFmtId="3" fontId="19" fillId="23" borderId="5" xfId="0" applyNumberFormat="1" applyFont="1" applyFill="1" applyBorder="1" applyAlignment="1">
      <alignment horizontal="center" vertical="center" wrapText="1"/>
    </xf>
    <xf numFmtId="4" fontId="19" fillId="23" borderId="5" xfId="0" applyNumberFormat="1" applyFont="1" applyFill="1" applyBorder="1" applyAlignment="1">
      <alignment horizontal="center" vertical="center" wrapText="1"/>
    </xf>
    <xf numFmtId="3" fontId="16" fillId="23" borderId="5" xfId="47" applyNumberFormat="1" applyFont="1" applyFill="1" applyBorder="1" applyAlignment="1">
      <alignment horizontal="center" vertical="top"/>
    </xf>
    <xf numFmtId="4" fontId="16" fillId="23" borderId="5" xfId="47" applyNumberFormat="1" applyFont="1" applyFill="1" applyBorder="1" applyAlignment="1">
      <alignment horizontal="center" vertical="top"/>
    </xf>
    <xf numFmtId="168" fontId="19" fillId="23" borderId="9" xfId="0" applyNumberFormat="1" applyFont="1" applyFill="1" applyBorder="1" applyAlignment="1">
      <alignment horizontal="center" vertical="top" wrapText="1"/>
    </xf>
    <xf numFmtId="0" fontId="19" fillId="23" borderId="9" xfId="0" applyFont="1" applyFill="1" applyBorder="1" applyAlignment="1">
      <alignment horizontal="center" vertical="top"/>
    </xf>
    <xf numFmtId="0" fontId="19" fillId="23" borderId="10" xfId="0" applyFont="1" applyFill="1" applyBorder="1" applyAlignment="1">
      <alignment horizontal="center" vertical="top" wrapText="1"/>
    </xf>
    <xf numFmtId="0" fontId="19" fillId="23" borderId="9" xfId="0" applyFont="1" applyFill="1" applyBorder="1" applyAlignment="1">
      <alignment horizontal="left" vertical="top" wrapText="1"/>
    </xf>
    <xf numFmtId="0" fontId="16" fillId="23" borderId="9" xfId="0" applyFont="1" applyFill="1" applyBorder="1" applyAlignment="1">
      <alignment horizontal="center" vertical="center"/>
    </xf>
    <xf numFmtId="3" fontId="19" fillId="23" borderId="5" xfId="0" applyNumberFormat="1" applyFont="1" applyFill="1" applyBorder="1" applyAlignment="1">
      <alignment horizontal="center" vertical="top" wrapText="1"/>
    </xf>
    <xf numFmtId="0" fontId="19" fillId="23" borderId="10" xfId="0" applyFont="1" applyFill="1" applyBorder="1" applyAlignment="1">
      <alignment horizontal="left" vertical="top" wrapText="1"/>
    </xf>
    <xf numFmtId="3" fontId="16" fillId="23" borderId="9" xfId="0" applyNumberFormat="1" applyFont="1" applyFill="1" applyBorder="1" applyAlignment="1">
      <alignment horizontal="center" vertical="center"/>
    </xf>
    <xf numFmtId="169" fontId="16" fillId="23" borderId="9" xfId="0" applyNumberFormat="1" applyFont="1" applyFill="1" applyBorder="1" applyAlignment="1">
      <alignment horizontal="center" vertical="top"/>
    </xf>
    <xf numFmtId="170" fontId="16" fillId="23" borderId="9" xfId="0" applyNumberFormat="1" applyFont="1" applyFill="1" applyBorder="1" applyAlignment="1">
      <alignment horizontal="center" vertical="top" wrapText="1"/>
    </xf>
    <xf numFmtId="171" fontId="16" fillId="23" borderId="9" xfId="0" applyNumberFormat="1" applyFont="1" applyFill="1" applyBorder="1" applyAlignment="1">
      <alignment horizontal="center" vertical="top" wrapText="1"/>
    </xf>
    <xf numFmtId="0" fontId="16" fillId="23" borderId="9" xfId="0" applyFont="1" applyFill="1" applyBorder="1" applyAlignment="1">
      <alignment horizontal="left" vertical="top" wrapText="1"/>
    </xf>
    <xf numFmtId="0" fontId="16" fillId="23" borderId="9" xfId="0" applyFont="1" applyFill="1" applyBorder="1" applyAlignment="1">
      <alignment horizontal="center" vertical="top" wrapText="1"/>
    </xf>
    <xf numFmtId="3" fontId="16" fillId="23" borderId="9" xfId="0" applyNumberFormat="1" applyFont="1" applyFill="1" applyBorder="1" applyAlignment="1">
      <alignment horizontal="center" vertical="top"/>
    </xf>
    <xf numFmtId="49" fontId="16" fillId="23" borderId="8" xfId="0" applyNumberFormat="1" applyFont="1" applyFill="1" applyBorder="1" applyAlignment="1">
      <alignment horizontal="center" vertical="top"/>
    </xf>
    <xf numFmtId="0" fontId="16" fillId="23" borderId="0" xfId="0" applyFont="1" applyFill="1" applyAlignment="1">
      <alignment vertical="top" wrapText="1"/>
    </xf>
    <xf numFmtId="166" fontId="16" fillId="23" borderId="5" xfId="47" applyNumberFormat="1" applyFont="1" applyFill="1" applyBorder="1">
      <alignment vertical="top"/>
    </xf>
    <xf numFmtId="166" fontId="16" fillId="23" borderId="5" xfId="47" applyNumberFormat="1" applyFont="1" applyFill="1" applyBorder="1" applyAlignment="1">
      <alignment horizontal="center" vertical="top"/>
    </xf>
    <xf numFmtId="3" fontId="19" fillId="23" borderId="5" xfId="47" applyNumberFormat="1" applyFont="1" applyFill="1" applyBorder="1" applyAlignment="1">
      <alignment horizontal="center" vertical="top"/>
    </xf>
    <xf numFmtId="172" fontId="16" fillId="23" borderId="9" xfId="0" applyNumberFormat="1" applyFont="1" applyFill="1" applyBorder="1" applyAlignment="1">
      <alignment horizontal="center" vertical="top"/>
    </xf>
    <xf numFmtId="172" fontId="16" fillId="23" borderId="11" xfId="0" applyNumberFormat="1" applyFont="1" applyFill="1" applyBorder="1" applyAlignment="1">
      <alignment horizontal="center" vertical="top"/>
    </xf>
    <xf numFmtId="170" fontId="16" fillId="23" borderId="11" xfId="0" applyNumberFormat="1" applyFont="1" applyFill="1" applyBorder="1" applyAlignment="1">
      <alignment horizontal="center" vertical="top" wrapText="1"/>
    </xf>
    <xf numFmtId="171" fontId="16" fillId="23" borderId="11" xfId="0" applyNumberFormat="1" applyFont="1" applyFill="1" applyBorder="1" applyAlignment="1">
      <alignment horizontal="center" vertical="top" wrapText="1"/>
    </xf>
    <xf numFmtId="0" fontId="16" fillId="23" borderId="11" xfId="0" applyFont="1" applyFill="1" applyBorder="1" applyAlignment="1">
      <alignment horizontal="left" vertical="top" wrapText="1"/>
    </xf>
    <xf numFmtId="0" fontId="16" fillId="23" borderId="11" xfId="0" applyFont="1" applyFill="1" applyBorder="1" applyAlignment="1">
      <alignment horizontal="center" vertical="top" wrapText="1"/>
    </xf>
    <xf numFmtId="3" fontId="16" fillId="23" borderId="11" xfId="0" applyNumberFormat="1" applyFont="1" applyFill="1" applyBorder="1" applyAlignment="1">
      <alignment horizontal="center" vertical="top"/>
    </xf>
    <xf numFmtId="49" fontId="16" fillId="0" borderId="5" xfId="0" applyNumberFormat="1" applyFont="1" applyBorder="1" applyAlignment="1">
      <alignment horizontal="center" vertical="top"/>
    </xf>
    <xf numFmtId="0" fontId="16" fillId="0" borderId="5" xfId="0" applyFont="1" applyBorder="1" applyAlignment="1">
      <alignment vertical="top" wrapText="1"/>
    </xf>
    <xf numFmtId="0" fontId="16" fillId="23" borderId="12" xfId="0" applyFont="1" applyFill="1" applyBorder="1" applyAlignment="1">
      <alignment horizontal="left" vertical="top" wrapText="1"/>
    </xf>
    <xf numFmtId="0" fontId="16" fillId="23" borderId="12" xfId="0" applyFont="1" applyFill="1" applyBorder="1" applyAlignment="1">
      <alignment horizontal="center" vertical="top" wrapText="1"/>
    </xf>
    <xf numFmtId="3" fontId="16" fillId="23" borderId="12" xfId="0" applyNumberFormat="1" applyFont="1" applyFill="1" applyBorder="1" applyAlignment="1">
      <alignment horizontal="center" vertical="top"/>
    </xf>
    <xf numFmtId="0" fontId="16" fillId="23" borderId="5" xfId="0" applyFont="1" applyFill="1" applyBorder="1" applyAlignment="1">
      <alignment horizontal="center" vertical="top"/>
    </xf>
    <xf numFmtId="1" fontId="19" fillId="23" borderId="9" xfId="0" applyNumberFormat="1" applyFont="1" applyFill="1" applyBorder="1" applyAlignment="1">
      <alignment horizontal="center" vertical="top" wrapText="1"/>
    </xf>
    <xf numFmtId="0" fontId="16" fillId="23" borderId="9" xfId="0" applyFont="1" applyFill="1" applyBorder="1" applyAlignment="1">
      <alignment horizontal="center" vertical="top"/>
    </xf>
    <xf numFmtId="3" fontId="19" fillId="23" borderId="9" xfId="0" applyNumberFormat="1" applyFont="1" applyFill="1" applyBorder="1" applyAlignment="1">
      <alignment horizontal="center" vertical="top"/>
    </xf>
    <xf numFmtId="4" fontId="16" fillId="23" borderId="9" xfId="0" applyNumberFormat="1" applyFont="1" applyFill="1" applyBorder="1" applyAlignment="1">
      <alignment horizontal="center" vertical="top"/>
    </xf>
    <xf numFmtId="49" fontId="25" fillId="23" borderId="5" xfId="0" applyNumberFormat="1" applyFont="1" applyFill="1" applyBorder="1" applyAlignment="1">
      <alignment horizontal="center" vertical="top"/>
    </xf>
    <xf numFmtId="0" fontId="19" fillId="23" borderId="5" xfId="0" applyFont="1" applyFill="1" applyBorder="1" applyAlignment="1">
      <alignment vertical="top" wrapText="1"/>
    </xf>
    <xf numFmtId="4" fontId="16" fillId="23" borderId="5" xfId="0" applyNumberFormat="1" applyFont="1" applyFill="1" applyBorder="1" applyAlignment="1">
      <alignment horizontal="center" vertical="top"/>
    </xf>
    <xf numFmtId="0" fontId="25" fillId="23" borderId="5" xfId="0" applyFont="1" applyFill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16" fillId="23" borderId="0" xfId="0" applyFont="1" applyFill="1" applyAlignment="1">
      <alignment horizontal="left" vertical="top" wrapText="1"/>
    </xf>
  </cellXfs>
  <cellStyles count="7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7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Звичайний_Додаток _ 3 зм_ни 4575" xfId="47"/>
    <cellStyle name="Итог" xfId="48"/>
    <cellStyle name="Нейтральный" xfId="49"/>
    <cellStyle name="Обычный 11 4" xfId="50"/>
    <cellStyle name="Обычный 2" xfId="51"/>
    <cellStyle name="Обычный 2 2" xfId="59"/>
    <cellStyle name="Обычный 3" xfId="56"/>
    <cellStyle name="Плохой" xfId="52"/>
    <cellStyle name="Пояснение" xfId="53"/>
    <cellStyle name="Примечание" xfId="54"/>
    <cellStyle name="Стиль 1" xfId="55"/>
    <cellStyle name="Финансовый 2" xfId="58"/>
    <cellStyle name="Финансовый 2 2" xfId="65"/>
    <cellStyle name="Финансовый 2 2 2" xfId="62"/>
    <cellStyle name="Финансовый 2 2 2 2" xfId="66"/>
    <cellStyle name="Финансовый 2 3" xfId="61"/>
    <cellStyle name="Финансовый 3" xfId="69"/>
    <cellStyle name="Фінансовий 2" xfId="63"/>
    <cellStyle name="Фінансовий 2 2" xfId="67"/>
    <cellStyle name="Фінансовий 3" xfId="60"/>
    <cellStyle name="Фінансовий 3 2" xfId="64"/>
    <cellStyle name="Фінансовий 4" xfId="6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35</xdr:row>
      <xdr:rowOff>0</xdr:rowOff>
    </xdr:from>
    <xdr:to>
      <xdr:col>5</xdr:col>
      <xdr:colOff>7620</xdr:colOff>
      <xdr:row>35</xdr:row>
      <xdr:rowOff>7620</xdr:rowOff>
    </xdr:to>
    <xdr:pic>
      <xdr:nvPicPr>
        <xdr:cNvPr id="2" name="Рисунок 1" descr="https://www8.city-adm.lviv.ua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640" y="16291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35</xdr:row>
      <xdr:rowOff>0</xdr:rowOff>
    </xdr:from>
    <xdr:ext cx="7620" cy="7620"/>
    <xdr:pic>
      <xdr:nvPicPr>
        <xdr:cNvPr id="3" name="Рисунок 2" descr="https://www8.city-adm.lviv.ua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640" y="1730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4" name="Рисунок 3" descr="https://www8.city-adm.lviv.ua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9342" y="6333994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5" name="Рисунок 4" descr="https://www8.city-adm.lviv.ua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9342" y="64926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35</xdr:row>
      <xdr:rowOff>0</xdr:rowOff>
    </xdr:from>
    <xdr:to>
      <xdr:col>5</xdr:col>
      <xdr:colOff>7620</xdr:colOff>
      <xdr:row>35</xdr:row>
      <xdr:rowOff>7620</xdr:rowOff>
    </xdr:to>
    <xdr:pic>
      <xdr:nvPicPr>
        <xdr:cNvPr id="6" name="Рисунок 5" descr="https://www8.city-adm.lviv.ua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553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35</xdr:row>
      <xdr:rowOff>0</xdr:rowOff>
    </xdr:from>
    <xdr:ext cx="7620" cy="7620"/>
    <xdr:pic>
      <xdr:nvPicPr>
        <xdr:cNvPr id="7" name="Рисунок 6" descr="https://www8.city-adm.lviv.ua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6126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8" name="Рисунок 7" descr="https://www8.city-adm.lviv.ua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6126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9" name="Рисунок 8" descr="https://www8.city-adm.lviv.ua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" y="64305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35</xdr:row>
      <xdr:rowOff>0</xdr:rowOff>
    </xdr:from>
    <xdr:to>
      <xdr:col>5</xdr:col>
      <xdr:colOff>7620</xdr:colOff>
      <xdr:row>35</xdr:row>
      <xdr:rowOff>7620</xdr:rowOff>
    </xdr:to>
    <xdr:pic>
      <xdr:nvPicPr>
        <xdr:cNvPr id="10" name="Рисунок 9" descr="https://www8.city-adm.lviv.ua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2992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35</xdr:row>
      <xdr:rowOff>0</xdr:rowOff>
    </xdr:from>
    <xdr:ext cx="7620" cy="7620"/>
    <xdr:pic>
      <xdr:nvPicPr>
        <xdr:cNvPr id="11" name="Рисунок 10" descr="https://www8.city-adm.lviv.ua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4401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131</xdr:row>
      <xdr:rowOff>0</xdr:rowOff>
    </xdr:from>
    <xdr:to>
      <xdr:col>5</xdr:col>
      <xdr:colOff>7620</xdr:colOff>
      <xdr:row>131</xdr:row>
      <xdr:rowOff>7620</xdr:rowOff>
    </xdr:to>
    <xdr:pic>
      <xdr:nvPicPr>
        <xdr:cNvPr id="20" name="Рисунок 19" descr="https://www8.city-adm.lviv.ua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131</xdr:row>
      <xdr:rowOff>0</xdr:rowOff>
    </xdr:from>
    <xdr:ext cx="7620" cy="7620"/>
    <xdr:pic>
      <xdr:nvPicPr>
        <xdr:cNvPr id="21" name="Рисунок 20" descr="https://www8.city-adm.lviv.ua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22" name="Рисунок 21" descr="https://www8.city-adm.lviv.ua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23" name="Рисунок 22" descr="https://www8.city-adm.lviv.ua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131</xdr:row>
      <xdr:rowOff>0</xdr:rowOff>
    </xdr:from>
    <xdr:to>
      <xdr:col>5</xdr:col>
      <xdr:colOff>7620</xdr:colOff>
      <xdr:row>131</xdr:row>
      <xdr:rowOff>7620</xdr:rowOff>
    </xdr:to>
    <xdr:pic>
      <xdr:nvPicPr>
        <xdr:cNvPr id="24" name="Рисунок 23" descr="https://www8.city-adm.lviv.ua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131</xdr:row>
      <xdr:rowOff>0</xdr:rowOff>
    </xdr:from>
    <xdr:ext cx="7620" cy="7620"/>
    <xdr:pic>
      <xdr:nvPicPr>
        <xdr:cNvPr id="25" name="Рисунок 24" descr="https://www8.city-adm.lviv.ua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26" name="Рисунок 25" descr="https://www8.city-adm.lviv.ua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27" name="Рисунок 26" descr="https://www8.city-adm.lviv.ua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5792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52" name="Рисунок 51" descr="https://www8.city-adm.lviv.ua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189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53" name="Рисунок 52" descr="https://www8.city-adm.lviv.ua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54" name="Рисунок 53" descr="https://www8.city-adm.lviv.ua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55" name="Рисунок 54" descr="https://www8.city-adm.lviv.ua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189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56" name="Рисунок 55" descr="https://www8.city-adm.lviv.ua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7620" cy="7620"/>
    <xdr:pic>
      <xdr:nvPicPr>
        <xdr:cNvPr id="57" name="Рисунок 56" descr="https://www8.city-adm.lviv.ua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24910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12" name="Рисунок 11" descr="https://www8.city-adm.lviv.ua/icons/ecblank.gif">
          <a:extLst>
            <a:ext uri="{FF2B5EF4-FFF2-40B4-BE49-F238E27FC236}">
              <a16:creationId xmlns:a16="http://schemas.microsoft.com/office/drawing/2014/main" id="{174B3E6E-568A-4EB5-957B-8FE91615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4719" y="11516915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7620" cy="7620"/>
    <xdr:pic>
      <xdr:nvPicPr>
        <xdr:cNvPr id="13" name="Рисунок 12" descr="https://www8.city-adm.lviv.ua/icons/ecblank.gif">
          <a:extLst>
            <a:ext uri="{FF2B5EF4-FFF2-40B4-BE49-F238E27FC236}">
              <a16:creationId xmlns:a16="http://schemas.microsoft.com/office/drawing/2014/main" id="{982C326D-AC12-4E50-9A4F-FB70EC83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4719" y="11516915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7620" cy="7620"/>
    <xdr:pic>
      <xdr:nvPicPr>
        <xdr:cNvPr id="14" name="Рисунок 13" descr="https://www8.city-adm.lviv.ua/icons/ecblank.gif">
          <a:extLst>
            <a:ext uri="{FF2B5EF4-FFF2-40B4-BE49-F238E27FC236}">
              <a16:creationId xmlns:a16="http://schemas.microsoft.com/office/drawing/2014/main" id="{323F331F-C056-4C5E-82FD-AE6C8873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3634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5" name="Рисунок 14" descr="https://www8.city-adm.lviv.ua/icons/ecblank.gif">
          <a:extLst>
            <a:ext uri="{FF2B5EF4-FFF2-40B4-BE49-F238E27FC236}">
              <a16:creationId xmlns:a16="http://schemas.microsoft.com/office/drawing/2014/main" id="{8573BDCB-D387-463B-B0A0-2DDD3D30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3962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6" name="Рисунок 15" descr="https://www8.city-adm.lviv.ua/icons/ecblank.gif">
          <a:extLst>
            <a:ext uri="{FF2B5EF4-FFF2-40B4-BE49-F238E27FC236}">
              <a16:creationId xmlns:a16="http://schemas.microsoft.com/office/drawing/2014/main" id="{E25896A1-B264-4D30-B53D-86C445F2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3962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7" name="Рисунок 16" descr="https://www8.city-adm.lviv.ua/icons/ecblank.gif">
          <a:extLst>
            <a:ext uri="{FF2B5EF4-FFF2-40B4-BE49-F238E27FC236}">
              <a16:creationId xmlns:a16="http://schemas.microsoft.com/office/drawing/2014/main" id="{2F9127C8-F963-4895-94E0-C629E1D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3962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7620" cy="7620"/>
    <xdr:pic>
      <xdr:nvPicPr>
        <xdr:cNvPr id="18" name="Рисунок 17" descr="https://www8.city-adm.lviv.ua/icons/ecblank.gif">
          <a:extLst>
            <a:ext uri="{FF2B5EF4-FFF2-40B4-BE49-F238E27FC236}">
              <a16:creationId xmlns:a16="http://schemas.microsoft.com/office/drawing/2014/main" id="{6579C4C2-B1F4-4592-8203-74E005D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3962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7620" cy="7620"/>
    <xdr:pic>
      <xdr:nvPicPr>
        <xdr:cNvPr id="19" name="Рисунок 18" descr="https://www8.city-adm.lviv.ua/icons/ecblank.gif">
          <a:extLst>
            <a:ext uri="{FF2B5EF4-FFF2-40B4-BE49-F238E27FC236}">
              <a16:creationId xmlns:a16="http://schemas.microsoft.com/office/drawing/2014/main" id="{3540B43F-05CD-4ACC-BB12-CF811147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1624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7620" cy="7620"/>
    <xdr:pic>
      <xdr:nvPicPr>
        <xdr:cNvPr id="28" name="Рисунок 27" descr="https://www8.city-adm.lviv.ua/icons/ecblank.gif">
          <a:extLst>
            <a:ext uri="{FF2B5EF4-FFF2-40B4-BE49-F238E27FC236}">
              <a16:creationId xmlns:a16="http://schemas.microsoft.com/office/drawing/2014/main" id="{96F289AA-2E41-42DB-AFF1-C6FA09C9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41624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6"/>
  <sheetViews>
    <sheetView tabSelected="1" topLeftCell="A2" zoomScale="78" zoomScaleNormal="78" zoomScaleSheetLayoutView="70" workbookViewId="0">
      <selection activeCell="B159" sqref="B159"/>
    </sheetView>
  </sheetViews>
  <sheetFormatPr defaultColWidth="9.1640625" defaultRowHeight="15" x14ac:dyDescent="0.2"/>
  <cols>
    <col min="1" max="1" width="16.5" style="1" customWidth="1"/>
    <col min="2" max="2" width="14.33203125" style="1" customWidth="1"/>
    <col min="3" max="3" width="15.6640625" style="1" customWidth="1"/>
    <col min="4" max="4" width="65.33203125" style="1" customWidth="1"/>
    <col min="5" max="5" width="82" style="2" customWidth="1"/>
    <col min="6" max="6" width="30.1640625" style="6" customWidth="1"/>
    <col min="7" max="7" width="22.83203125" style="1" customWidth="1"/>
    <col min="8" max="8" width="21.6640625" style="2" customWidth="1"/>
    <col min="9" max="9" width="21.33203125" style="2" customWidth="1"/>
    <col min="10" max="10" width="21.1640625" style="5" customWidth="1"/>
    <col min="11" max="11" width="4.33203125" style="1" customWidth="1"/>
    <col min="12" max="12" width="19.5" style="1" customWidth="1"/>
    <col min="13" max="13" width="28" style="6" customWidth="1"/>
    <col min="14" max="14" width="25.6640625" style="1" customWidth="1"/>
    <col min="15" max="16384" width="9.1640625" style="1"/>
  </cols>
  <sheetData>
    <row r="1" spans="1:13" s="30" customFormat="1" ht="33" customHeight="1" x14ac:dyDescent="0.35">
      <c r="F1" s="31"/>
      <c r="G1" s="61" t="s">
        <v>128</v>
      </c>
      <c r="H1" s="61"/>
      <c r="I1" s="61"/>
      <c r="J1" s="61"/>
      <c r="M1" s="31"/>
    </row>
    <row r="2" spans="1:13" s="30" customFormat="1" ht="35.450000000000003" customHeight="1" x14ac:dyDescent="0.35">
      <c r="F2" s="31"/>
      <c r="G2" s="61" t="s">
        <v>174</v>
      </c>
      <c r="H2" s="62"/>
      <c r="I2" s="62"/>
      <c r="J2" s="62"/>
      <c r="M2" s="31"/>
    </row>
    <row r="3" spans="1:13" s="30" customFormat="1" ht="25.15" customHeight="1" x14ac:dyDescent="0.35">
      <c r="F3" s="31"/>
      <c r="G3" s="64" t="s">
        <v>175</v>
      </c>
      <c r="H3" s="64"/>
      <c r="I3" s="64"/>
      <c r="J3" s="64"/>
      <c r="M3" s="31"/>
    </row>
    <row r="4" spans="1:13" s="30" customFormat="1" ht="37.9" customHeight="1" x14ac:dyDescent="0.35">
      <c r="F4" s="31"/>
      <c r="G4" s="65" t="s">
        <v>37</v>
      </c>
      <c r="H4" s="61"/>
      <c r="I4" s="61"/>
      <c r="J4" s="61"/>
      <c r="M4" s="31"/>
    </row>
    <row r="5" spans="1:13" ht="42" customHeight="1" x14ac:dyDescent="0.2">
      <c r="G5" s="13"/>
      <c r="H5" s="14"/>
      <c r="I5" s="14"/>
      <c r="J5" s="13"/>
    </row>
    <row r="6" spans="1:13" ht="23.25" customHeight="1" x14ac:dyDescent="0.2">
      <c r="A6" s="66" t="s">
        <v>32</v>
      </c>
      <c r="B6" s="67"/>
      <c r="C6" s="67"/>
      <c r="D6" s="67"/>
      <c r="E6" s="67"/>
      <c r="F6" s="67"/>
      <c r="G6" s="67"/>
      <c r="H6" s="67"/>
      <c r="I6" s="67"/>
      <c r="J6" s="67"/>
    </row>
    <row r="7" spans="1:13" ht="10.5" customHeight="1" x14ac:dyDescent="0.2">
      <c r="A7" s="56"/>
      <c r="B7" s="57"/>
      <c r="C7" s="57"/>
      <c r="D7" s="57"/>
      <c r="E7" s="15"/>
      <c r="F7" s="57"/>
      <c r="G7" s="57"/>
      <c r="H7" s="57"/>
      <c r="I7" s="57"/>
      <c r="J7" s="57"/>
    </row>
    <row r="8" spans="1:13" ht="18" x14ac:dyDescent="0.2">
      <c r="A8" s="68">
        <v>1356300000</v>
      </c>
      <c r="B8" s="68"/>
      <c r="C8" s="68"/>
      <c r="D8" s="16"/>
      <c r="E8" s="17"/>
      <c r="F8" s="16"/>
      <c r="G8" s="16"/>
      <c r="H8" s="16"/>
      <c r="I8" s="16"/>
      <c r="J8" s="16"/>
    </row>
    <row r="9" spans="1:13" ht="18" x14ac:dyDescent="0.2">
      <c r="A9" s="63" t="s">
        <v>23</v>
      </c>
      <c r="B9" s="63"/>
      <c r="C9" s="63"/>
      <c r="D9" s="16"/>
      <c r="E9" s="17"/>
      <c r="F9" s="16"/>
      <c r="G9" s="16"/>
      <c r="H9" s="16"/>
      <c r="I9" s="16"/>
      <c r="J9" s="16"/>
    </row>
    <row r="10" spans="1:13" ht="18" x14ac:dyDescent="0.25">
      <c r="A10" s="18"/>
      <c r="B10" s="19"/>
      <c r="C10" s="19"/>
      <c r="D10" s="19"/>
      <c r="E10" s="20"/>
      <c r="F10" s="21"/>
      <c r="G10" s="21"/>
      <c r="H10" s="20"/>
      <c r="I10" s="20"/>
      <c r="J10" s="22" t="s">
        <v>26</v>
      </c>
    </row>
    <row r="11" spans="1:13" s="2" customFormat="1" ht="15" customHeight="1" x14ac:dyDescent="0.2">
      <c r="A11" s="60" t="s">
        <v>22</v>
      </c>
      <c r="B11" s="60" t="s">
        <v>87</v>
      </c>
      <c r="C11" s="60" t="s">
        <v>19</v>
      </c>
      <c r="D11" s="60" t="s">
        <v>21</v>
      </c>
      <c r="E11" s="59" t="s">
        <v>24</v>
      </c>
      <c r="F11" s="59" t="s">
        <v>25</v>
      </c>
      <c r="G11" s="59" t="s">
        <v>2</v>
      </c>
      <c r="H11" s="59" t="s">
        <v>0</v>
      </c>
      <c r="I11" s="59" t="s">
        <v>1</v>
      </c>
      <c r="J11" s="60"/>
      <c r="M11" s="9"/>
    </row>
    <row r="12" spans="1:13" s="2" customFormat="1" ht="79.900000000000006" customHeight="1" x14ac:dyDescent="0.2">
      <c r="A12" s="60"/>
      <c r="B12" s="60"/>
      <c r="C12" s="60"/>
      <c r="D12" s="60"/>
      <c r="E12" s="59"/>
      <c r="F12" s="59"/>
      <c r="G12" s="60"/>
      <c r="H12" s="59"/>
      <c r="I12" s="58" t="s">
        <v>17</v>
      </c>
      <c r="J12" s="23" t="s">
        <v>16</v>
      </c>
      <c r="M12" s="9"/>
    </row>
    <row r="13" spans="1:13" s="9" customFormat="1" ht="14.25" customHeight="1" x14ac:dyDescent="0.2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5">
        <v>10</v>
      </c>
    </row>
    <row r="14" spans="1:13" s="9" customFormat="1" ht="14.25" customHeight="1" x14ac:dyDescent="0.2">
      <c r="A14" s="69" t="s">
        <v>199</v>
      </c>
      <c r="B14" s="69"/>
      <c r="C14" s="69"/>
      <c r="D14" s="70" t="s">
        <v>200</v>
      </c>
      <c r="E14" s="52"/>
      <c r="F14" s="58"/>
      <c r="G14" s="71">
        <f t="shared" ref="G14" si="0">H14+I14</f>
        <v>-29000000</v>
      </c>
      <c r="H14" s="72">
        <f>H17+H18+H16</f>
        <v>-28473996.199999999</v>
      </c>
      <c r="I14" s="72">
        <f t="shared" ref="I14:J14" si="1">I17+I18+I16</f>
        <v>-526003.80000000005</v>
      </c>
      <c r="J14" s="72">
        <f t="shared" si="1"/>
        <v>-526003.80000000005</v>
      </c>
    </row>
    <row r="15" spans="1:13" s="9" customFormat="1" ht="14.25" customHeight="1" x14ac:dyDescent="0.2">
      <c r="A15" s="69" t="s">
        <v>201</v>
      </c>
      <c r="B15" s="69"/>
      <c r="C15" s="69"/>
      <c r="D15" s="73" t="s">
        <v>200</v>
      </c>
      <c r="E15" s="74"/>
      <c r="F15" s="24"/>
      <c r="G15" s="75"/>
      <c r="H15" s="76"/>
      <c r="I15" s="76"/>
      <c r="J15" s="76"/>
    </row>
    <row r="16" spans="1:13" s="9" customFormat="1" ht="45" x14ac:dyDescent="0.2">
      <c r="A16" s="51" t="s">
        <v>202</v>
      </c>
      <c r="B16" s="51" t="s">
        <v>203</v>
      </c>
      <c r="C16" s="51" t="s">
        <v>204</v>
      </c>
      <c r="D16" s="52" t="s">
        <v>205</v>
      </c>
      <c r="E16" s="53" t="s">
        <v>206</v>
      </c>
      <c r="F16" s="58" t="s">
        <v>207</v>
      </c>
      <c r="G16" s="77">
        <f>H16+I16</f>
        <v>-29000000</v>
      </c>
      <c r="H16" s="78">
        <v>-28473996.199999999</v>
      </c>
      <c r="I16" s="78">
        <v>-526003.80000000005</v>
      </c>
      <c r="J16" s="78">
        <v>-526003.80000000005</v>
      </c>
    </row>
    <row r="17" spans="1:13" s="49" customFormat="1" ht="33" customHeight="1" x14ac:dyDescent="0.2">
      <c r="A17" s="79">
        <v>600000</v>
      </c>
      <c r="B17" s="80"/>
      <c r="C17" s="80"/>
      <c r="D17" s="81" t="s">
        <v>153</v>
      </c>
      <c r="E17" s="82"/>
      <c r="F17" s="83"/>
      <c r="G17" s="84">
        <f>H17+I17</f>
        <v>0</v>
      </c>
      <c r="H17" s="84">
        <f>SUM(H19:H22)</f>
        <v>0</v>
      </c>
      <c r="I17" s="84">
        <f>SUM(I19:I22)</f>
        <v>0</v>
      </c>
      <c r="J17" s="84">
        <f>SUM(J19:J22)</f>
        <v>0</v>
      </c>
    </row>
    <row r="18" spans="1:13" s="49" customFormat="1" ht="33" customHeight="1" x14ac:dyDescent="0.2">
      <c r="A18" s="79">
        <v>610000</v>
      </c>
      <c r="B18" s="80"/>
      <c r="C18" s="80"/>
      <c r="D18" s="85" t="s">
        <v>153</v>
      </c>
      <c r="E18" s="82"/>
      <c r="F18" s="83"/>
      <c r="G18" s="86"/>
      <c r="H18" s="86"/>
      <c r="I18" s="86"/>
      <c r="J18" s="86"/>
    </row>
    <row r="19" spans="1:13" s="49" customFormat="1" ht="33" customHeight="1" x14ac:dyDescent="0.2">
      <c r="A19" s="87">
        <v>618330</v>
      </c>
      <c r="B19" s="88">
        <v>8330</v>
      </c>
      <c r="C19" s="89">
        <v>540</v>
      </c>
      <c r="D19" s="90" t="s">
        <v>154</v>
      </c>
      <c r="E19" s="90" t="s">
        <v>155</v>
      </c>
      <c r="F19" s="91" t="s">
        <v>156</v>
      </c>
      <c r="G19" s="92">
        <f>H19+I19</f>
        <v>-792700</v>
      </c>
      <c r="H19" s="92">
        <v>-792700</v>
      </c>
      <c r="I19" s="92">
        <v>0</v>
      </c>
      <c r="J19" s="92">
        <v>0</v>
      </c>
    </row>
    <row r="20" spans="1:13" s="49" customFormat="1" ht="33" customHeight="1" x14ac:dyDescent="0.2">
      <c r="A20" s="87">
        <v>618330</v>
      </c>
      <c r="B20" s="88">
        <v>8330</v>
      </c>
      <c r="C20" s="89">
        <v>540</v>
      </c>
      <c r="D20" s="90" t="s">
        <v>154</v>
      </c>
      <c r="E20" s="90" t="s">
        <v>158</v>
      </c>
      <c r="F20" s="91" t="s">
        <v>156</v>
      </c>
      <c r="G20" s="92">
        <f>H20+I20</f>
        <v>792700</v>
      </c>
      <c r="H20" s="92">
        <v>792700</v>
      </c>
      <c r="I20" s="92">
        <v>0</v>
      </c>
      <c r="J20" s="92">
        <v>0</v>
      </c>
    </row>
    <row r="21" spans="1:13" s="49" customFormat="1" ht="33" customHeight="1" x14ac:dyDescent="0.2">
      <c r="A21" s="87">
        <v>618340</v>
      </c>
      <c r="B21" s="88">
        <v>8340</v>
      </c>
      <c r="C21" s="89">
        <v>540</v>
      </c>
      <c r="D21" s="90" t="s">
        <v>157</v>
      </c>
      <c r="E21" s="90" t="s">
        <v>155</v>
      </c>
      <c r="F21" s="91" t="s">
        <v>156</v>
      </c>
      <c r="G21" s="92">
        <f t="shared" ref="G21:G95" si="2">H21+I21</f>
        <v>-670000</v>
      </c>
      <c r="H21" s="92">
        <v>0</v>
      </c>
      <c r="I21" s="92">
        <v>-670000</v>
      </c>
      <c r="J21" s="92">
        <v>0</v>
      </c>
    </row>
    <row r="22" spans="1:13" s="49" customFormat="1" ht="33" customHeight="1" x14ac:dyDescent="0.2">
      <c r="A22" s="87">
        <v>618340</v>
      </c>
      <c r="B22" s="88">
        <v>8340</v>
      </c>
      <c r="C22" s="89">
        <v>540</v>
      </c>
      <c r="D22" s="90" t="s">
        <v>157</v>
      </c>
      <c r="E22" s="90" t="s">
        <v>158</v>
      </c>
      <c r="F22" s="91" t="s">
        <v>156</v>
      </c>
      <c r="G22" s="92">
        <f t="shared" si="2"/>
        <v>670000</v>
      </c>
      <c r="H22" s="92">
        <v>0</v>
      </c>
      <c r="I22" s="92">
        <v>670000</v>
      </c>
      <c r="J22" s="92">
        <v>0</v>
      </c>
    </row>
    <row r="23" spans="1:13" s="9" customFormat="1" ht="32.25" customHeight="1" x14ac:dyDescent="0.2">
      <c r="A23" s="69" t="s">
        <v>88</v>
      </c>
      <c r="B23" s="69"/>
      <c r="C23" s="69"/>
      <c r="D23" s="70" t="s">
        <v>89</v>
      </c>
      <c r="E23" s="58"/>
      <c r="F23" s="58"/>
      <c r="G23" s="84">
        <f t="shared" si="2"/>
        <v>5200000</v>
      </c>
      <c r="H23" s="84">
        <f>H25+H26</f>
        <v>5200000</v>
      </c>
      <c r="I23" s="84">
        <f t="shared" ref="I23:J23" si="3">I25+I26</f>
        <v>0</v>
      </c>
      <c r="J23" s="84">
        <f t="shared" si="3"/>
        <v>0</v>
      </c>
    </row>
    <row r="24" spans="1:13" s="9" customFormat="1" ht="30" customHeight="1" x14ac:dyDescent="0.2">
      <c r="A24" s="69" t="s">
        <v>90</v>
      </c>
      <c r="B24" s="69"/>
      <c r="C24" s="69"/>
      <c r="D24" s="26" t="s">
        <v>89</v>
      </c>
      <c r="E24" s="58"/>
      <c r="F24" s="58"/>
      <c r="G24" s="23"/>
      <c r="H24" s="23"/>
      <c r="I24" s="23"/>
      <c r="J24" s="23"/>
    </row>
    <row r="25" spans="1:13" s="9" customFormat="1" ht="66" customHeight="1" x14ac:dyDescent="0.2">
      <c r="A25" s="51" t="s">
        <v>91</v>
      </c>
      <c r="B25" s="51" t="s">
        <v>93</v>
      </c>
      <c r="C25" s="51" t="s">
        <v>94</v>
      </c>
      <c r="D25" s="53" t="s">
        <v>95</v>
      </c>
      <c r="E25" s="53" t="s">
        <v>129</v>
      </c>
      <c r="F25" s="58" t="s">
        <v>92</v>
      </c>
      <c r="G25" s="23">
        <f t="shared" si="2"/>
        <v>4000000</v>
      </c>
      <c r="H25" s="23">
        <v>4000000</v>
      </c>
      <c r="I25" s="23">
        <v>0</v>
      </c>
      <c r="J25" s="23">
        <v>0</v>
      </c>
    </row>
    <row r="26" spans="1:13" s="2" customFormat="1" ht="45" x14ac:dyDescent="0.25">
      <c r="A26" s="51" t="s">
        <v>91</v>
      </c>
      <c r="B26" s="51" t="s">
        <v>93</v>
      </c>
      <c r="C26" s="51" t="s">
        <v>94</v>
      </c>
      <c r="D26" s="53" t="s">
        <v>95</v>
      </c>
      <c r="E26" s="53" t="s">
        <v>148</v>
      </c>
      <c r="F26" s="58" t="s">
        <v>149</v>
      </c>
      <c r="G26" s="54">
        <f t="shared" si="2"/>
        <v>1200000</v>
      </c>
      <c r="H26" s="54">
        <v>1200000</v>
      </c>
      <c r="I26" s="54">
        <v>0</v>
      </c>
      <c r="J26" s="54">
        <v>0</v>
      </c>
      <c r="M26" s="7"/>
    </row>
    <row r="27" spans="1:13" s="9" customFormat="1" ht="30.75" customHeight="1" x14ac:dyDescent="0.2">
      <c r="A27" s="69" t="s">
        <v>96</v>
      </c>
      <c r="B27" s="51"/>
      <c r="C27" s="51"/>
      <c r="D27" s="70" t="s">
        <v>97</v>
      </c>
      <c r="E27" s="58"/>
      <c r="F27" s="58"/>
      <c r="G27" s="84">
        <f t="shared" si="2"/>
        <v>1277600</v>
      </c>
      <c r="H27" s="84">
        <f>H29+H30+H31</f>
        <v>1277600</v>
      </c>
      <c r="I27" s="84">
        <f t="shared" ref="I27:J27" si="4">I29+I30+I31</f>
        <v>0</v>
      </c>
      <c r="J27" s="84">
        <f t="shared" si="4"/>
        <v>0</v>
      </c>
    </row>
    <row r="28" spans="1:13" s="9" customFormat="1" ht="33.75" customHeight="1" x14ac:dyDescent="0.2">
      <c r="A28" s="69" t="s">
        <v>98</v>
      </c>
      <c r="B28" s="51"/>
      <c r="C28" s="51"/>
      <c r="D28" s="26" t="s">
        <v>97</v>
      </c>
      <c r="E28" s="58"/>
      <c r="F28" s="58"/>
      <c r="G28" s="23"/>
      <c r="H28" s="23"/>
      <c r="I28" s="23"/>
      <c r="J28" s="23"/>
    </row>
    <row r="29" spans="1:13" s="2" customFormat="1" ht="45" x14ac:dyDescent="0.25">
      <c r="A29" s="27" t="s">
        <v>99</v>
      </c>
      <c r="B29" s="58">
        <v>3241</v>
      </c>
      <c r="C29" s="51" t="s">
        <v>100</v>
      </c>
      <c r="D29" s="52" t="s">
        <v>101</v>
      </c>
      <c r="E29" s="52" t="s">
        <v>102</v>
      </c>
      <c r="F29" s="58" t="s">
        <v>103</v>
      </c>
      <c r="G29" s="23">
        <f t="shared" si="2"/>
        <v>340000</v>
      </c>
      <c r="H29" s="23">
        <v>340000</v>
      </c>
      <c r="I29" s="54">
        <v>0</v>
      </c>
      <c r="J29" s="54">
        <v>0</v>
      </c>
      <c r="M29" s="7"/>
    </row>
    <row r="30" spans="1:13" s="2" customFormat="1" ht="34.5" customHeight="1" x14ac:dyDescent="0.25">
      <c r="A30" s="27" t="s">
        <v>104</v>
      </c>
      <c r="B30" s="58">
        <v>3242</v>
      </c>
      <c r="C30" s="51" t="s">
        <v>100</v>
      </c>
      <c r="D30" s="52" t="s">
        <v>105</v>
      </c>
      <c r="E30" s="52" t="s">
        <v>106</v>
      </c>
      <c r="F30" s="58" t="s">
        <v>107</v>
      </c>
      <c r="G30" s="23">
        <f t="shared" si="2"/>
        <v>500000</v>
      </c>
      <c r="H30" s="23">
        <v>500000</v>
      </c>
      <c r="I30" s="54">
        <v>0</v>
      </c>
      <c r="J30" s="54">
        <v>0</v>
      </c>
      <c r="M30" s="7"/>
    </row>
    <row r="31" spans="1:13" s="2" customFormat="1" ht="36.75" customHeight="1" x14ac:dyDescent="0.25">
      <c r="A31" s="27" t="s">
        <v>104</v>
      </c>
      <c r="B31" s="58">
        <v>3242</v>
      </c>
      <c r="C31" s="51" t="s">
        <v>100</v>
      </c>
      <c r="D31" s="52" t="s">
        <v>105</v>
      </c>
      <c r="E31" s="52" t="s">
        <v>102</v>
      </c>
      <c r="F31" s="58" t="s">
        <v>103</v>
      </c>
      <c r="G31" s="23">
        <f t="shared" si="2"/>
        <v>437600</v>
      </c>
      <c r="H31" s="23">
        <v>437600</v>
      </c>
      <c r="I31" s="54">
        <v>0</v>
      </c>
      <c r="J31" s="54">
        <v>0</v>
      </c>
      <c r="M31" s="7"/>
    </row>
    <row r="32" spans="1:13" s="2" customFormat="1" ht="36.75" customHeight="1" x14ac:dyDescent="0.25">
      <c r="A32" s="69" t="s">
        <v>134</v>
      </c>
      <c r="B32" s="69"/>
      <c r="C32" s="69"/>
      <c r="D32" s="70" t="s">
        <v>135</v>
      </c>
      <c r="E32" s="52"/>
      <c r="F32" s="58"/>
      <c r="G32" s="84">
        <f t="shared" si="2"/>
        <v>0</v>
      </c>
      <c r="H32" s="84">
        <f>H34+H35</f>
        <v>0</v>
      </c>
      <c r="I32" s="84">
        <f t="shared" ref="I32:J32" si="5">I34+I35</f>
        <v>0</v>
      </c>
      <c r="J32" s="84">
        <f t="shared" si="5"/>
        <v>0</v>
      </c>
      <c r="M32" s="7"/>
    </row>
    <row r="33" spans="1:13" s="2" customFormat="1" ht="36.75" customHeight="1" x14ac:dyDescent="0.25">
      <c r="A33" s="69" t="s">
        <v>136</v>
      </c>
      <c r="B33" s="69"/>
      <c r="C33" s="69"/>
      <c r="D33" s="26" t="s">
        <v>137</v>
      </c>
      <c r="E33" s="52"/>
      <c r="F33" s="58"/>
      <c r="G33" s="23"/>
      <c r="H33" s="23"/>
      <c r="I33" s="54"/>
      <c r="J33" s="54"/>
      <c r="M33" s="7"/>
    </row>
    <row r="34" spans="1:13" s="2" customFormat="1" ht="45" x14ac:dyDescent="0.2">
      <c r="A34" s="51" t="s">
        <v>138</v>
      </c>
      <c r="B34" s="51" t="s">
        <v>139</v>
      </c>
      <c r="C34" s="93" t="s">
        <v>140</v>
      </c>
      <c r="D34" s="94" t="s">
        <v>141</v>
      </c>
      <c r="E34" s="52" t="s">
        <v>142</v>
      </c>
      <c r="F34" s="58" t="s">
        <v>143</v>
      </c>
      <c r="G34" s="54">
        <f t="shared" si="2"/>
        <v>483365</v>
      </c>
      <c r="H34" s="54">
        <v>483365</v>
      </c>
      <c r="I34" s="54">
        <v>0</v>
      </c>
      <c r="J34" s="54">
        <v>0</v>
      </c>
      <c r="M34" s="9"/>
    </row>
    <row r="35" spans="1:13" s="2" customFormat="1" ht="45" x14ac:dyDescent="0.2">
      <c r="A35" s="51" t="s">
        <v>144</v>
      </c>
      <c r="B35" s="51" t="s">
        <v>145</v>
      </c>
      <c r="C35" s="51" t="s">
        <v>120</v>
      </c>
      <c r="D35" s="52" t="s">
        <v>146</v>
      </c>
      <c r="E35" s="52" t="s">
        <v>142</v>
      </c>
      <c r="F35" s="58" t="s">
        <v>143</v>
      </c>
      <c r="G35" s="54">
        <f t="shared" si="2"/>
        <v>-483365</v>
      </c>
      <c r="H35" s="54">
        <v>-483365</v>
      </c>
      <c r="I35" s="54">
        <v>0</v>
      </c>
      <c r="J35" s="54">
        <v>0</v>
      </c>
      <c r="M35" s="9"/>
    </row>
    <row r="36" spans="1:13" s="2" customFormat="1" ht="31.5" x14ac:dyDescent="0.25">
      <c r="A36" s="69" t="s">
        <v>11</v>
      </c>
      <c r="B36" s="69"/>
      <c r="C36" s="69"/>
      <c r="D36" s="70" t="s">
        <v>33</v>
      </c>
      <c r="E36" s="95"/>
      <c r="F36" s="96"/>
      <c r="G36" s="97">
        <f>H36+I36</f>
        <v>93355486</v>
      </c>
      <c r="H36" s="97">
        <f>SUM(H38:H48)</f>
        <v>12355486</v>
      </c>
      <c r="I36" s="97">
        <f>SUM(I38:I48)</f>
        <v>81000000</v>
      </c>
      <c r="J36" s="97">
        <f>SUM(J38:J48)</f>
        <v>81000000</v>
      </c>
      <c r="L36" s="5"/>
      <c r="M36" s="7"/>
    </row>
    <row r="37" spans="1:13" s="2" customFormat="1" ht="31.5" x14ac:dyDescent="0.25">
      <c r="A37" s="69" t="s">
        <v>12</v>
      </c>
      <c r="B37" s="69"/>
      <c r="C37" s="69"/>
      <c r="D37" s="26" t="s">
        <v>33</v>
      </c>
      <c r="E37" s="95"/>
      <c r="F37" s="96"/>
      <c r="G37" s="71"/>
      <c r="H37" s="71"/>
      <c r="I37" s="71"/>
      <c r="J37" s="71"/>
      <c r="M37" s="7"/>
    </row>
    <row r="38" spans="1:13" s="2" customFormat="1" ht="30" x14ac:dyDescent="0.25">
      <c r="A38" s="51">
        <v>1216030</v>
      </c>
      <c r="B38" s="51">
        <v>6030</v>
      </c>
      <c r="C38" s="51" t="s">
        <v>6</v>
      </c>
      <c r="D38" s="52" t="s">
        <v>15</v>
      </c>
      <c r="E38" s="53" t="s">
        <v>176</v>
      </c>
      <c r="F38" s="58" t="s">
        <v>177</v>
      </c>
      <c r="G38" s="54">
        <f>H38+I38</f>
        <v>3729486</v>
      </c>
      <c r="H38" s="54">
        <v>3729486</v>
      </c>
      <c r="I38" s="54">
        <v>0</v>
      </c>
      <c r="J38" s="54">
        <v>0</v>
      </c>
      <c r="M38" s="7"/>
    </row>
    <row r="39" spans="1:13" s="49" customFormat="1" ht="44.1" customHeight="1" x14ac:dyDescent="0.2">
      <c r="A39" s="98">
        <v>1216030</v>
      </c>
      <c r="B39" s="88">
        <v>6030</v>
      </c>
      <c r="C39" s="89">
        <v>620</v>
      </c>
      <c r="D39" s="90" t="s">
        <v>15</v>
      </c>
      <c r="E39" s="90" t="s">
        <v>159</v>
      </c>
      <c r="F39" s="91" t="s">
        <v>29</v>
      </c>
      <c r="G39" s="92">
        <f t="shared" si="2"/>
        <v>-110274700</v>
      </c>
      <c r="H39" s="92">
        <v>-110274700</v>
      </c>
      <c r="I39" s="92">
        <v>0</v>
      </c>
      <c r="J39" s="92">
        <v>0</v>
      </c>
    </row>
    <row r="40" spans="1:13" s="49" customFormat="1" ht="45" x14ac:dyDescent="0.2">
      <c r="A40" s="99">
        <v>1216030</v>
      </c>
      <c r="B40" s="100">
        <v>6030</v>
      </c>
      <c r="C40" s="101">
        <v>620</v>
      </c>
      <c r="D40" s="102" t="s">
        <v>15</v>
      </c>
      <c r="E40" s="102" t="s">
        <v>152</v>
      </c>
      <c r="F40" s="103" t="s">
        <v>29</v>
      </c>
      <c r="G40" s="104">
        <f t="shared" si="2"/>
        <v>110274700</v>
      </c>
      <c r="H40" s="104">
        <v>110274700</v>
      </c>
      <c r="I40" s="104">
        <v>0</v>
      </c>
      <c r="J40" s="104">
        <v>0</v>
      </c>
    </row>
    <row r="41" spans="1:13" s="49" customFormat="1" ht="63.75" customHeight="1" x14ac:dyDescent="0.2">
      <c r="A41" s="105" t="s">
        <v>180</v>
      </c>
      <c r="B41" s="105" t="s">
        <v>111</v>
      </c>
      <c r="C41" s="105" t="s">
        <v>112</v>
      </c>
      <c r="D41" s="106" t="s">
        <v>113</v>
      </c>
      <c r="E41" s="53" t="s">
        <v>133</v>
      </c>
      <c r="F41" s="58" t="s">
        <v>117</v>
      </c>
      <c r="G41" s="54">
        <f t="shared" si="2"/>
        <v>10000000</v>
      </c>
      <c r="H41" s="54">
        <v>0</v>
      </c>
      <c r="I41" s="54">
        <v>10000000</v>
      </c>
      <c r="J41" s="54">
        <v>10000000</v>
      </c>
    </row>
    <row r="42" spans="1:13" s="2" customFormat="1" ht="45" x14ac:dyDescent="0.25">
      <c r="A42" s="93" t="s">
        <v>70</v>
      </c>
      <c r="B42" s="93" t="s">
        <v>71</v>
      </c>
      <c r="C42" s="93" t="s">
        <v>72</v>
      </c>
      <c r="D42" s="94" t="s">
        <v>73</v>
      </c>
      <c r="E42" s="107" t="s">
        <v>130</v>
      </c>
      <c r="F42" s="108" t="s">
        <v>85</v>
      </c>
      <c r="G42" s="109">
        <f t="shared" si="2"/>
        <v>42000000</v>
      </c>
      <c r="H42" s="109">
        <v>0</v>
      </c>
      <c r="I42" s="109">
        <v>42000000</v>
      </c>
      <c r="J42" s="109">
        <v>42000000</v>
      </c>
      <c r="M42" s="7"/>
    </row>
    <row r="43" spans="1:13" s="2" customFormat="1" ht="45" x14ac:dyDescent="0.25">
      <c r="A43" s="51" t="s">
        <v>70</v>
      </c>
      <c r="B43" s="51" t="s">
        <v>71</v>
      </c>
      <c r="C43" s="51" t="s">
        <v>72</v>
      </c>
      <c r="D43" s="52" t="s">
        <v>73</v>
      </c>
      <c r="E43" s="53" t="s">
        <v>206</v>
      </c>
      <c r="F43" s="58" t="s">
        <v>207</v>
      </c>
      <c r="G43" s="54">
        <f>H43+I43</f>
        <v>29000000</v>
      </c>
      <c r="H43" s="54">
        <v>0</v>
      </c>
      <c r="I43" s="54">
        <v>29000000</v>
      </c>
      <c r="J43" s="54">
        <f>I43</f>
        <v>29000000</v>
      </c>
      <c r="M43" s="7"/>
    </row>
    <row r="44" spans="1:13" s="2" customFormat="1" ht="66" customHeight="1" x14ac:dyDescent="0.25">
      <c r="A44" s="110">
        <v>1218110</v>
      </c>
      <c r="B44" s="110">
        <v>8110</v>
      </c>
      <c r="C44" s="51" t="s">
        <v>7</v>
      </c>
      <c r="D44" s="53" t="s">
        <v>20</v>
      </c>
      <c r="E44" s="53" t="s">
        <v>178</v>
      </c>
      <c r="F44" s="58" t="s">
        <v>36</v>
      </c>
      <c r="G44" s="54">
        <f t="shared" si="2"/>
        <v>8626000</v>
      </c>
      <c r="H44" s="54">
        <f>1151000+7140000+335000</f>
        <v>8626000</v>
      </c>
      <c r="I44" s="54">
        <v>0</v>
      </c>
      <c r="J44" s="54">
        <v>0</v>
      </c>
      <c r="M44" s="7"/>
    </row>
    <row r="45" spans="1:13" s="49" customFormat="1" ht="33" customHeight="1" x14ac:dyDescent="0.2">
      <c r="A45" s="98">
        <v>1218330</v>
      </c>
      <c r="B45" s="88">
        <v>8330</v>
      </c>
      <c r="C45" s="89">
        <v>540</v>
      </c>
      <c r="D45" s="90" t="s">
        <v>154</v>
      </c>
      <c r="E45" s="90" t="s">
        <v>155</v>
      </c>
      <c r="F45" s="91" t="s">
        <v>156</v>
      </c>
      <c r="G45" s="92">
        <f t="shared" si="2"/>
        <v>-1500000</v>
      </c>
      <c r="H45" s="92">
        <v>-1500000</v>
      </c>
      <c r="I45" s="92">
        <v>0</v>
      </c>
      <c r="J45" s="92">
        <v>0</v>
      </c>
    </row>
    <row r="46" spans="1:13" s="49" customFormat="1" ht="33" customHeight="1" x14ac:dyDescent="0.2">
      <c r="A46" s="98">
        <v>1218330</v>
      </c>
      <c r="B46" s="88">
        <v>8330</v>
      </c>
      <c r="C46" s="89">
        <v>540</v>
      </c>
      <c r="D46" s="90" t="s">
        <v>154</v>
      </c>
      <c r="E46" s="90" t="s">
        <v>158</v>
      </c>
      <c r="F46" s="91" t="s">
        <v>156</v>
      </c>
      <c r="G46" s="92">
        <f>H46+I46</f>
        <v>1500000</v>
      </c>
      <c r="H46" s="92">
        <v>1500000</v>
      </c>
      <c r="I46" s="92">
        <v>0</v>
      </c>
      <c r="J46" s="92">
        <v>0</v>
      </c>
    </row>
    <row r="47" spans="1:13" s="49" customFormat="1" ht="33" customHeight="1" x14ac:dyDescent="0.2">
      <c r="A47" s="98">
        <v>1218340</v>
      </c>
      <c r="B47" s="88">
        <v>8340</v>
      </c>
      <c r="C47" s="89">
        <v>540</v>
      </c>
      <c r="D47" s="90" t="s">
        <v>157</v>
      </c>
      <c r="E47" s="90" t="s">
        <v>155</v>
      </c>
      <c r="F47" s="91" t="s">
        <v>156</v>
      </c>
      <c r="G47" s="92">
        <f t="shared" si="2"/>
        <v>-198620</v>
      </c>
      <c r="H47" s="92">
        <v>0</v>
      </c>
      <c r="I47" s="92">
        <v>-198620</v>
      </c>
      <c r="J47" s="92">
        <v>0</v>
      </c>
    </row>
    <row r="48" spans="1:13" s="49" customFormat="1" ht="33" customHeight="1" x14ac:dyDescent="0.2">
      <c r="A48" s="98">
        <v>1218340</v>
      </c>
      <c r="B48" s="88">
        <v>8340</v>
      </c>
      <c r="C48" s="89">
        <v>540</v>
      </c>
      <c r="D48" s="90" t="s">
        <v>157</v>
      </c>
      <c r="E48" s="90" t="s">
        <v>158</v>
      </c>
      <c r="F48" s="91" t="s">
        <v>156</v>
      </c>
      <c r="G48" s="92">
        <f t="shared" si="2"/>
        <v>198620</v>
      </c>
      <c r="H48" s="92">
        <v>0</v>
      </c>
      <c r="I48" s="92">
        <v>198620</v>
      </c>
      <c r="J48" s="92">
        <v>0</v>
      </c>
    </row>
    <row r="49" spans="1:13" s="49" customFormat="1" ht="48.75" customHeight="1" x14ac:dyDescent="0.2">
      <c r="A49" s="111">
        <v>1400000</v>
      </c>
      <c r="B49" s="80"/>
      <c r="C49" s="80"/>
      <c r="D49" s="81" t="s">
        <v>160</v>
      </c>
      <c r="E49" s="82"/>
      <c r="F49" s="112"/>
      <c r="G49" s="113">
        <f t="shared" si="2"/>
        <v>0</v>
      </c>
      <c r="H49" s="113">
        <f>SUM(H51:H54)</f>
        <v>0</v>
      </c>
      <c r="I49" s="113">
        <f>SUM(I51:I54)</f>
        <v>0</v>
      </c>
      <c r="J49" s="113">
        <f>SUM(J51:J54)</f>
        <v>0</v>
      </c>
    </row>
    <row r="50" spans="1:13" s="49" customFormat="1" ht="47.25" x14ac:dyDescent="0.2">
      <c r="A50" s="111">
        <v>1410000</v>
      </c>
      <c r="B50" s="80"/>
      <c r="C50" s="80"/>
      <c r="D50" s="85" t="s">
        <v>160</v>
      </c>
      <c r="E50" s="82"/>
      <c r="F50" s="112"/>
      <c r="G50" s="92"/>
      <c r="H50" s="92"/>
      <c r="I50" s="92"/>
      <c r="J50" s="92"/>
    </row>
    <row r="51" spans="1:13" s="49" customFormat="1" ht="45" x14ac:dyDescent="0.2">
      <c r="A51" s="98">
        <v>1417700</v>
      </c>
      <c r="B51" s="88">
        <v>7700</v>
      </c>
      <c r="C51" s="89">
        <v>133</v>
      </c>
      <c r="D51" s="90" t="s">
        <v>161</v>
      </c>
      <c r="E51" s="90" t="s">
        <v>155</v>
      </c>
      <c r="F51" s="91" t="s">
        <v>156</v>
      </c>
      <c r="G51" s="114">
        <f t="shared" si="2"/>
        <v>-2579769.0499999998</v>
      </c>
      <c r="H51" s="92">
        <v>0</v>
      </c>
      <c r="I51" s="114">
        <v>-2579769.0499999998</v>
      </c>
      <c r="J51" s="92">
        <v>0</v>
      </c>
    </row>
    <row r="52" spans="1:13" s="49" customFormat="1" ht="45" x14ac:dyDescent="0.2">
      <c r="A52" s="98">
        <v>1417700</v>
      </c>
      <c r="B52" s="88">
        <v>7700</v>
      </c>
      <c r="C52" s="89">
        <v>133</v>
      </c>
      <c r="D52" s="90" t="s">
        <v>161</v>
      </c>
      <c r="E52" s="90" t="s">
        <v>158</v>
      </c>
      <c r="F52" s="91" t="s">
        <v>156</v>
      </c>
      <c r="G52" s="114">
        <f t="shared" ref="G52" si="6">H52+I52</f>
        <v>2579769.0499999998</v>
      </c>
      <c r="H52" s="92">
        <v>0</v>
      </c>
      <c r="I52" s="114">
        <v>2579769.0499999998</v>
      </c>
      <c r="J52" s="92">
        <v>0</v>
      </c>
    </row>
    <row r="53" spans="1:13" s="49" customFormat="1" ht="33" customHeight="1" x14ac:dyDescent="0.2">
      <c r="A53" s="98">
        <v>1418340</v>
      </c>
      <c r="B53" s="88">
        <v>8340</v>
      </c>
      <c r="C53" s="89">
        <v>540</v>
      </c>
      <c r="D53" s="90" t="s">
        <v>157</v>
      </c>
      <c r="E53" s="90" t="s">
        <v>155</v>
      </c>
      <c r="F53" s="91" t="s">
        <v>156</v>
      </c>
      <c r="G53" s="92">
        <f t="shared" si="2"/>
        <v>-6306000</v>
      </c>
      <c r="H53" s="92">
        <v>0</v>
      </c>
      <c r="I53" s="92">
        <v>-6306000</v>
      </c>
      <c r="J53" s="92">
        <v>0</v>
      </c>
    </row>
    <row r="54" spans="1:13" s="49" customFormat="1" ht="33" customHeight="1" x14ac:dyDescent="0.2">
      <c r="A54" s="98">
        <v>1418340</v>
      </c>
      <c r="B54" s="88">
        <v>8340</v>
      </c>
      <c r="C54" s="89">
        <v>540</v>
      </c>
      <c r="D54" s="90" t="s">
        <v>157</v>
      </c>
      <c r="E54" s="90" t="s">
        <v>158</v>
      </c>
      <c r="F54" s="91" t="s">
        <v>156</v>
      </c>
      <c r="G54" s="92">
        <f t="shared" si="2"/>
        <v>6306000</v>
      </c>
      <c r="H54" s="92">
        <v>0</v>
      </c>
      <c r="I54" s="92">
        <v>6306000</v>
      </c>
      <c r="J54" s="92">
        <v>0</v>
      </c>
    </row>
    <row r="55" spans="1:13" s="29" customFormat="1" ht="31.5" x14ac:dyDescent="0.25">
      <c r="A55" s="69" t="s">
        <v>54</v>
      </c>
      <c r="B55" s="69"/>
      <c r="C55" s="69"/>
      <c r="D55" s="70" t="s">
        <v>55</v>
      </c>
      <c r="E55" s="26"/>
      <c r="F55" s="70"/>
      <c r="G55" s="71">
        <f t="shared" si="2"/>
        <v>22845895</v>
      </c>
      <c r="H55" s="71">
        <f>H57+H58+H59</f>
        <v>22845895</v>
      </c>
      <c r="I55" s="71">
        <f t="shared" ref="I55:J55" si="7">I57+I58+I59</f>
        <v>0</v>
      </c>
      <c r="J55" s="71">
        <f t="shared" si="7"/>
        <v>0</v>
      </c>
      <c r="M55" s="7"/>
    </row>
    <row r="56" spans="1:13" s="2" customFormat="1" ht="31.5" x14ac:dyDescent="0.25">
      <c r="A56" s="69" t="s">
        <v>56</v>
      </c>
      <c r="B56" s="69"/>
      <c r="C56" s="69"/>
      <c r="D56" s="26" t="s">
        <v>55</v>
      </c>
      <c r="E56" s="53"/>
      <c r="F56" s="58"/>
      <c r="G56" s="54"/>
      <c r="H56" s="54"/>
      <c r="I56" s="54"/>
      <c r="J56" s="54"/>
      <c r="M56" s="7"/>
    </row>
    <row r="57" spans="1:13" s="2" customFormat="1" ht="60" x14ac:dyDescent="0.25">
      <c r="A57" s="51" t="s">
        <v>57</v>
      </c>
      <c r="B57" s="51" t="s">
        <v>58</v>
      </c>
      <c r="C57" s="51" t="s">
        <v>59</v>
      </c>
      <c r="D57" s="52" t="s">
        <v>60</v>
      </c>
      <c r="E57" s="52" t="s">
        <v>61</v>
      </c>
      <c r="F57" s="58" t="s">
        <v>62</v>
      </c>
      <c r="G57" s="54">
        <f t="shared" si="2"/>
        <v>10000000</v>
      </c>
      <c r="H57" s="54">
        <v>10000000</v>
      </c>
      <c r="I57" s="77">
        <v>0</v>
      </c>
      <c r="J57" s="77">
        <v>0</v>
      </c>
      <c r="M57" s="7"/>
    </row>
    <row r="58" spans="1:13" s="2" customFormat="1" ht="45" x14ac:dyDescent="0.25">
      <c r="A58" s="51" t="s">
        <v>63</v>
      </c>
      <c r="B58" s="51" t="s">
        <v>64</v>
      </c>
      <c r="C58" s="51" t="s">
        <v>65</v>
      </c>
      <c r="D58" s="52" t="s">
        <v>66</v>
      </c>
      <c r="E58" s="52" t="s">
        <v>67</v>
      </c>
      <c r="F58" s="58" t="s">
        <v>68</v>
      </c>
      <c r="G58" s="54">
        <f t="shared" si="2"/>
        <v>16000000</v>
      </c>
      <c r="H58" s="54">
        <v>16000000</v>
      </c>
      <c r="I58" s="77">
        <v>0</v>
      </c>
      <c r="J58" s="77">
        <v>0</v>
      </c>
      <c r="M58" s="7"/>
    </row>
    <row r="59" spans="1:13" s="2" customFormat="1" ht="45" x14ac:dyDescent="0.25">
      <c r="A59" s="51" t="s">
        <v>63</v>
      </c>
      <c r="B59" s="51" t="s">
        <v>64</v>
      </c>
      <c r="C59" s="51" t="s">
        <v>65</v>
      </c>
      <c r="D59" s="52" t="s">
        <v>66</v>
      </c>
      <c r="E59" s="52" t="s">
        <v>67</v>
      </c>
      <c r="F59" s="58" t="s">
        <v>68</v>
      </c>
      <c r="G59" s="54">
        <f t="shared" si="2"/>
        <v>-3154105</v>
      </c>
      <c r="H59" s="54">
        <v>-3154105</v>
      </c>
      <c r="I59" s="77">
        <v>0</v>
      </c>
      <c r="J59" s="77">
        <v>0</v>
      </c>
      <c r="M59" s="7"/>
    </row>
    <row r="60" spans="1:13" s="2" customFormat="1" ht="47.25" x14ac:dyDescent="0.25">
      <c r="A60" s="69" t="s">
        <v>122</v>
      </c>
      <c r="B60" s="69"/>
      <c r="C60" s="69"/>
      <c r="D60" s="70" t="s">
        <v>147</v>
      </c>
      <c r="E60" s="52"/>
      <c r="F60" s="58"/>
      <c r="G60" s="50">
        <f t="shared" si="2"/>
        <v>2340322.59</v>
      </c>
      <c r="H60" s="50">
        <f t="shared" ref="H60:J60" si="8">H62</f>
        <v>2340322.59</v>
      </c>
      <c r="I60" s="71">
        <f t="shared" si="8"/>
        <v>0</v>
      </c>
      <c r="J60" s="71">
        <f t="shared" si="8"/>
        <v>0</v>
      </c>
      <c r="M60" s="7"/>
    </row>
    <row r="61" spans="1:13" s="2" customFormat="1" ht="47.25" x14ac:dyDescent="0.25">
      <c r="A61" s="69" t="s">
        <v>123</v>
      </c>
      <c r="B61" s="115"/>
      <c r="C61" s="115"/>
      <c r="D61" s="116" t="s">
        <v>147</v>
      </c>
      <c r="E61" s="52"/>
      <c r="F61" s="58"/>
      <c r="G61" s="117"/>
      <c r="H61" s="117"/>
      <c r="I61" s="77"/>
      <c r="J61" s="77"/>
      <c r="M61" s="7"/>
    </row>
    <row r="62" spans="1:13" s="2" customFormat="1" ht="37.5" customHeight="1" x14ac:dyDescent="0.25">
      <c r="A62" s="51" t="s">
        <v>123</v>
      </c>
      <c r="B62" s="51" t="s">
        <v>124</v>
      </c>
      <c r="C62" s="51" t="s">
        <v>125</v>
      </c>
      <c r="D62" s="52" t="s">
        <v>126</v>
      </c>
      <c r="E62" s="52" t="s">
        <v>131</v>
      </c>
      <c r="F62" s="58" t="s">
        <v>127</v>
      </c>
      <c r="G62" s="117">
        <f t="shared" si="2"/>
        <v>2340322.59</v>
      </c>
      <c r="H62" s="117">
        <v>2340322.59</v>
      </c>
      <c r="I62" s="77">
        <v>0</v>
      </c>
      <c r="J62" s="77">
        <v>0</v>
      </c>
      <c r="M62" s="7"/>
    </row>
    <row r="63" spans="1:13" s="2" customFormat="1" ht="31.5" x14ac:dyDescent="0.25">
      <c r="A63" s="69" t="s">
        <v>186</v>
      </c>
      <c r="B63" s="69"/>
      <c r="C63" s="69"/>
      <c r="D63" s="70" t="s">
        <v>187</v>
      </c>
      <c r="E63" s="52"/>
      <c r="F63" s="58"/>
      <c r="G63" s="71">
        <f t="shared" ref="G63" si="9">H63+I63</f>
        <v>-800000</v>
      </c>
      <c r="H63" s="71">
        <f t="shared" ref="H63:J63" si="10">H65</f>
        <v>-800000</v>
      </c>
      <c r="I63" s="71">
        <f t="shared" si="10"/>
        <v>0</v>
      </c>
      <c r="J63" s="71">
        <f t="shared" si="10"/>
        <v>0</v>
      </c>
      <c r="M63" s="7"/>
    </row>
    <row r="64" spans="1:13" s="2" customFormat="1" ht="37.5" customHeight="1" x14ac:dyDescent="0.25">
      <c r="A64" s="69" t="s">
        <v>188</v>
      </c>
      <c r="B64" s="69"/>
      <c r="C64" s="69"/>
      <c r="D64" s="26" t="s">
        <v>187</v>
      </c>
      <c r="E64" s="52"/>
      <c r="F64" s="58"/>
      <c r="G64" s="54"/>
      <c r="H64" s="54"/>
      <c r="I64" s="77"/>
      <c r="J64" s="77"/>
      <c r="M64" s="7"/>
    </row>
    <row r="65" spans="1:13" s="2" customFormat="1" ht="51.75" customHeight="1" x14ac:dyDescent="0.25">
      <c r="A65" s="115" t="s">
        <v>189</v>
      </c>
      <c r="B65" s="115" t="s">
        <v>190</v>
      </c>
      <c r="C65" s="115" t="s">
        <v>191</v>
      </c>
      <c r="D65" s="118" t="s">
        <v>192</v>
      </c>
      <c r="E65" s="52" t="s">
        <v>194</v>
      </c>
      <c r="F65" s="58" t="s">
        <v>193</v>
      </c>
      <c r="G65" s="54">
        <f t="shared" ref="G65" si="11">H65+I65</f>
        <v>-800000</v>
      </c>
      <c r="H65" s="54">
        <v>-800000</v>
      </c>
      <c r="I65" s="77">
        <v>0</v>
      </c>
      <c r="J65" s="77">
        <v>0</v>
      </c>
      <c r="M65" s="7"/>
    </row>
    <row r="66" spans="1:13" s="2" customFormat="1" ht="31.5" customHeight="1" x14ac:dyDescent="0.25">
      <c r="A66" s="69" t="s">
        <v>195</v>
      </c>
      <c r="B66" s="69"/>
      <c r="C66" s="69"/>
      <c r="D66" s="70" t="s">
        <v>197</v>
      </c>
      <c r="E66" s="52"/>
      <c r="F66" s="58"/>
      <c r="G66" s="71">
        <f>H66+I66</f>
        <v>-5882791</v>
      </c>
      <c r="H66" s="71">
        <f>H68</f>
        <v>-5882791</v>
      </c>
      <c r="I66" s="71">
        <f t="shared" ref="I66:J66" si="12">I68</f>
        <v>0</v>
      </c>
      <c r="J66" s="71">
        <f t="shared" si="12"/>
        <v>0</v>
      </c>
      <c r="M66" s="7"/>
    </row>
    <row r="67" spans="1:13" s="2" customFormat="1" ht="33.75" customHeight="1" x14ac:dyDescent="0.25">
      <c r="A67" s="69" t="s">
        <v>196</v>
      </c>
      <c r="B67" s="69"/>
      <c r="C67" s="69"/>
      <c r="D67" s="26" t="s">
        <v>197</v>
      </c>
      <c r="E67" s="52"/>
      <c r="F67" s="58"/>
      <c r="G67" s="54"/>
      <c r="H67" s="54"/>
      <c r="I67" s="77"/>
      <c r="J67" s="77"/>
      <c r="M67" s="7"/>
    </row>
    <row r="68" spans="1:13" s="2" customFormat="1" ht="47.25" customHeight="1" x14ac:dyDescent="0.25">
      <c r="A68" s="51" t="s">
        <v>181</v>
      </c>
      <c r="B68" s="51" t="s">
        <v>182</v>
      </c>
      <c r="C68" s="51" t="s">
        <v>6</v>
      </c>
      <c r="D68" s="53" t="s">
        <v>183</v>
      </c>
      <c r="E68" s="52" t="s">
        <v>184</v>
      </c>
      <c r="F68" s="58" t="s">
        <v>185</v>
      </c>
      <c r="G68" s="77">
        <f t="shared" ref="G68" si="13">H68+I68</f>
        <v>-5882791</v>
      </c>
      <c r="H68" s="77">
        <v>-5882791</v>
      </c>
      <c r="I68" s="77">
        <v>0</v>
      </c>
      <c r="J68" s="77">
        <v>0</v>
      </c>
      <c r="M68" s="7"/>
    </row>
    <row r="69" spans="1:13" s="2" customFormat="1" ht="31.5" x14ac:dyDescent="0.25">
      <c r="A69" s="69" t="s">
        <v>74</v>
      </c>
      <c r="B69" s="69"/>
      <c r="C69" s="69"/>
      <c r="D69" s="70" t="s">
        <v>75</v>
      </c>
      <c r="E69" s="52"/>
      <c r="F69" s="58"/>
      <c r="G69" s="71">
        <f t="shared" si="2"/>
        <v>-100000</v>
      </c>
      <c r="H69" s="71">
        <f>SUM(H71:H79)</f>
        <v>-100000</v>
      </c>
      <c r="I69" s="71">
        <f>SUM(I71:I79)</f>
        <v>0</v>
      </c>
      <c r="J69" s="71">
        <f>SUM(J71:J79)</f>
        <v>0</v>
      </c>
      <c r="M69" s="7"/>
    </row>
    <row r="70" spans="1:13" s="2" customFormat="1" ht="31.5" x14ac:dyDescent="0.25">
      <c r="A70" s="69" t="s">
        <v>76</v>
      </c>
      <c r="B70" s="69"/>
      <c r="C70" s="69"/>
      <c r="D70" s="26" t="s">
        <v>75</v>
      </c>
      <c r="E70" s="52"/>
      <c r="F70" s="58"/>
      <c r="G70" s="54"/>
      <c r="H70" s="54"/>
      <c r="I70" s="77"/>
      <c r="J70" s="77"/>
      <c r="M70" s="7"/>
    </row>
    <row r="71" spans="1:13" s="2" customFormat="1" ht="34.5" customHeight="1" x14ac:dyDescent="0.25">
      <c r="A71" s="93" t="s">
        <v>77</v>
      </c>
      <c r="B71" s="93" t="s">
        <v>78</v>
      </c>
      <c r="C71" s="93" t="s">
        <v>79</v>
      </c>
      <c r="D71" s="94" t="s">
        <v>80</v>
      </c>
      <c r="E71" s="52" t="s">
        <v>132</v>
      </c>
      <c r="F71" s="58" t="s">
        <v>86</v>
      </c>
      <c r="G71" s="54">
        <f t="shared" si="2"/>
        <v>-100000</v>
      </c>
      <c r="H71" s="54">
        <v>-100000</v>
      </c>
      <c r="I71" s="77">
        <v>0</v>
      </c>
      <c r="J71" s="77">
        <v>0</v>
      </c>
      <c r="M71" s="7"/>
    </row>
    <row r="72" spans="1:13" s="49" customFormat="1" ht="33" customHeight="1" x14ac:dyDescent="0.2">
      <c r="A72" s="98">
        <v>2818320</v>
      </c>
      <c r="B72" s="88">
        <v>8320</v>
      </c>
      <c r="C72" s="89">
        <v>520</v>
      </c>
      <c r="D72" s="90" t="s">
        <v>162</v>
      </c>
      <c r="E72" s="90" t="s">
        <v>155</v>
      </c>
      <c r="F72" s="91" t="s">
        <v>156</v>
      </c>
      <c r="G72" s="92">
        <f t="shared" si="2"/>
        <v>-2332500</v>
      </c>
      <c r="H72" s="92">
        <v>-2332500</v>
      </c>
      <c r="I72" s="92">
        <v>0</v>
      </c>
      <c r="J72" s="92">
        <v>0</v>
      </c>
    </row>
    <row r="73" spans="1:13" s="49" customFormat="1" ht="33" customHeight="1" x14ac:dyDescent="0.2">
      <c r="A73" s="98">
        <v>2818320</v>
      </c>
      <c r="B73" s="88">
        <v>8320</v>
      </c>
      <c r="C73" s="89">
        <v>520</v>
      </c>
      <c r="D73" s="90" t="s">
        <v>162</v>
      </c>
      <c r="E73" s="90" t="s">
        <v>158</v>
      </c>
      <c r="F73" s="91" t="s">
        <v>156</v>
      </c>
      <c r="G73" s="92">
        <f>H73+I73</f>
        <v>2332500</v>
      </c>
      <c r="H73" s="92">
        <v>2332500</v>
      </c>
      <c r="I73" s="92">
        <v>0</v>
      </c>
      <c r="J73" s="92">
        <v>0</v>
      </c>
    </row>
    <row r="74" spans="1:13" s="49" customFormat="1" ht="33" customHeight="1" x14ac:dyDescent="0.2">
      <c r="A74" s="98">
        <v>2818330</v>
      </c>
      <c r="B74" s="88">
        <v>8330</v>
      </c>
      <c r="C74" s="89">
        <v>540</v>
      </c>
      <c r="D74" s="90" t="s">
        <v>154</v>
      </c>
      <c r="E74" s="90" t="s">
        <v>155</v>
      </c>
      <c r="F74" s="91" t="s">
        <v>156</v>
      </c>
      <c r="G74" s="92">
        <f t="shared" si="2"/>
        <v>-1680150</v>
      </c>
      <c r="H74" s="92">
        <v>-1680150</v>
      </c>
      <c r="I74" s="92"/>
      <c r="J74" s="92">
        <v>0</v>
      </c>
    </row>
    <row r="75" spans="1:13" s="49" customFormat="1" ht="33" customHeight="1" x14ac:dyDescent="0.2">
      <c r="A75" s="98">
        <v>2818330</v>
      </c>
      <c r="B75" s="88">
        <v>8330</v>
      </c>
      <c r="C75" s="89">
        <v>540</v>
      </c>
      <c r="D75" s="90" t="s">
        <v>154</v>
      </c>
      <c r="E75" s="90" t="s">
        <v>158</v>
      </c>
      <c r="F75" s="91" t="s">
        <v>156</v>
      </c>
      <c r="G75" s="92">
        <f>H75+I75</f>
        <v>1680150</v>
      </c>
      <c r="H75" s="92">
        <v>1680150</v>
      </c>
      <c r="I75" s="92">
        <v>0</v>
      </c>
      <c r="J75" s="92">
        <v>0</v>
      </c>
    </row>
    <row r="76" spans="1:13" s="49" customFormat="1" ht="33" customHeight="1" x14ac:dyDescent="0.2">
      <c r="A76" s="98">
        <v>2818340</v>
      </c>
      <c r="B76" s="88">
        <v>8340</v>
      </c>
      <c r="C76" s="89">
        <v>540</v>
      </c>
      <c r="D76" s="90" t="s">
        <v>157</v>
      </c>
      <c r="E76" s="90" t="s">
        <v>155</v>
      </c>
      <c r="F76" s="91" t="s">
        <v>156</v>
      </c>
      <c r="G76" s="92">
        <f t="shared" si="2"/>
        <v>-6118924</v>
      </c>
      <c r="H76" s="92">
        <v>0</v>
      </c>
      <c r="I76" s="92">
        <v>-6118924</v>
      </c>
      <c r="J76" s="92">
        <v>0</v>
      </c>
    </row>
    <row r="77" spans="1:13" s="49" customFormat="1" ht="33" customHeight="1" x14ac:dyDescent="0.2">
      <c r="A77" s="98">
        <v>2818340</v>
      </c>
      <c r="B77" s="88">
        <v>8340</v>
      </c>
      <c r="C77" s="89">
        <v>540</v>
      </c>
      <c r="D77" s="90" t="s">
        <v>157</v>
      </c>
      <c r="E77" s="90" t="s">
        <v>158</v>
      </c>
      <c r="F77" s="91" t="s">
        <v>156</v>
      </c>
      <c r="G77" s="92">
        <f>H77+I77</f>
        <v>6118924</v>
      </c>
      <c r="H77" s="92">
        <v>0</v>
      </c>
      <c r="I77" s="92">
        <v>6118924</v>
      </c>
      <c r="J77" s="92">
        <v>0</v>
      </c>
    </row>
    <row r="78" spans="1:13" s="49" customFormat="1" ht="68.25" customHeight="1" x14ac:dyDescent="0.2">
      <c r="A78" s="98">
        <v>2818350</v>
      </c>
      <c r="B78" s="88">
        <v>8350</v>
      </c>
      <c r="C78" s="89">
        <v>540</v>
      </c>
      <c r="D78" s="90" t="s">
        <v>163</v>
      </c>
      <c r="E78" s="90" t="s">
        <v>155</v>
      </c>
      <c r="F78" s="91" t="s">
        <v>156</v>
      </c>
      <c r="G78" s="92">
        <f t="shared" si="2"/>
        <v>-2500000</v>
      </c>
      <c r="H78" s="92">
        <v>0</v>
      </c>
      <c r="I78" s="92">
        <v>-2500000</v>
      </c>
      <c r="J78" s="92">
        <v>0</v>
      </c>
    </row>
    <row r="79" spans="1:13" s="49" customFormat="1" ht="56.1" customHeight="1" x14ac:dyDescent="0.2">
      <c r="A79" s="98">
        <v>2818350</v>
      </c>
      <c r="B79" s="88">
        <v>8350</v>
      </c>
      <c r="C79" s="89">
        <v>540</v>
      </c>
      <c r="D79" s="90" t="s">
        <v>163</v>
      </c>
      <c r="E79" s="90" t="s">
        <v>158</v>
      </c>
      <c r="F79" s="91" t="s">
        <v>156</v>
      </c>
      <c r="G79" s="92">
        <f t="shared" si="2"/>
        <v>2500000</v>
      </c>
      <c r="H79" s="92">
        <v>0</v>
      </c>
      <c r="I79" s="92">
        <v>2500000</v>
      </c>
      <c r="J79" s="92">
        <v>0</v>
      </c>
    </row>
    <row r="80" spans="1:13" s="49" customFormat="1" ht="33" customHeight="1" x14ac:dyDescent="0.2">
      <c r="A80" s="111">
        <v>2900000</v>
      </c>
      <c r="B80" s="80"/>
      <c r="C80" s="80"/>
      <c r="D80" s="81" t="s">
        <v>164</v>
      </c>
      <c r="E80" s="82"/>
      <c r="F80" s="112"/>
      <c r="G80" s="113">
        <f t="shared" si="2"/>
        <v>0</v>
      </c>
      <c r="H80" s="113">
        <f>H82+H83</f>
        <v>0</v>
      </c>
      <c r="I80" s="113">
        <f t="shared" ref="I80:J80" si="14">I82+I83</f>
        <v>0</v>
      </c>
      <c r="J80" s="113">
        <f t="shared" si="14"/>
        <v>0</v>
      </c>
    </row>
    <row r="81" spans="1:13" s="49" customFormat="1" ht="33" customHeight="1" x14ac:dyDescent="0.2">
      <c r="A81" s="111">
        <v>2910000</v>
      </c>
      <c r="B81" s="80"/>
      <c r="C81" s="80"/>
      <c r="D81" s="85" t="s">
        <v>164</v>
      </c>
      <c r="E81" s="82"/>
      <c r="F81" s="112"/>
      <c r="G81" s="92"/>
      <c r="H81" s="92"/>
      <c r="I81" s="92"/>
      <c r="J81" s="92"/>
    </row>
    <row r="82" spans="1:13" s="49" customFormat="1" ht="33" customHeight="1" x14ac:dyDescent="0.2">
      <c r="A82" s="98">
        <v>2918340</v>
      </c>
      <c r="B82" s="88">
        <v>8340</v>
      </c>
      <c r="C82" s="89">
        <v>540</v>
      </c>
      <c r="D82" s="90" t="s">
        <v>157</v>
      </c>
      <c r="E82" s="90" t="s">
        <v>155</v>
      </c>
      <c r="F82" s="91" t="s">
        <v>156</v>
      </c>
      <c r="G82" s="92">
        <f t="shared" si="2"/>
        <v>-120000</v>
      </c>
      <c r="H82" s="92">
        <v>0</v>
      </c>
      <c r="I82" s="92">
        <v>-120000</v>
      </c>
      <c r="J82" s="92">
        <v>0</v>
      </c>
    </row>
    <row r="83" spans="1:13" s="49" customFormat="1" ht="33" customHeight="1" x14ac:dyDescent="0.2">
      <c r="A83" s="98">
        <v>2918340</v>
      </c>
      <c r="B83" s="88">
        <v>8340</v>
      </c>
      <c r="C83" s="89">
        <v>540</v>
      </c>
      <c r="D83" s="90" t="s">
        <v>157</v>
      </c>
      <c r="E83" s="90" t="s">
        <v>158</v>
      </c>
      <c r="F83" s="91" t="s">
        <v>156</v>
      </c>
      <c r="G83" s="92">
        <f t="shared" si="2"/>
        <v>120000</v>
      </c>
      <c r="H83" s="92">
        <v>0</v>
      </c>
      <c r="I83" s="92">
        <v>120000</v>
      </c>
      <c r="J83" s="92">
        <v>0</v>
      </c>
    </row>
    <row r="84" spans="1:13" s="49" customFormat="1" ht="35.25" customHeight="1" x14ac:dyDescent="0.2">
      <c r="A84" s="111">
        <v>3200000</v>
      </c>
      <c r="B84" s="80"/>
      <c r="C84" s="80"/>
      <c r="D84" s="81" t="s">
        <v>165</v>
      </c>
      <c r="E84" s="82"/>
      <c r="F84" s="112"/>
      <c r="G84" s="113">
        <f t="shared" si="2"/>
        <v>0</v>
      </c>
      <c r="H84" s="113">
        <f>H86+H87</f>
        <v>0</v>
      </c>
      <c r="I84" s="113">
        <f t="shared" ref="I84:J84" si="15">I86+I87</f>
        <v>0</v>
      </c>
      <c r="J84" s="113">
        <f t="shared" si="15"/>
        <v>0</v>
      </c>
    </row>
    <row r="85" spans="1:13" s="49" customFormat="1" ht="35.25" customHeight="1" x14ac:dyDescent="0.2">
      <c r="A85" s="111">
        <v>3210000</v>
      </c>
      <c r="B85" s="80"/>
      <c r="C85" s="80"/>
      <c r="D85" s="85" t="s">
        <v>165</v>
      </c>
      <c r="E85" s="82"/>
      <c r="F85" s="112"/>
      <c r="G85" s="92"/>
      <c r="H85" s="92"/>
      <c r="I85" s="92"/>
      <c r="J85" s="92"/>
    </row>
    <row r="86" spans="1:13" s="49" customFormat="1" ht="33" customHeight="1" x14ac:dyDescent="0.2">
      <c r="A86" s="98">
        <v>3218340</v>
      </c>
      <c r="B86" s="88">
        <v>8340</v>
      </c>
      <c r="C86" s="89">
        <v>540</v>
      </c>
      <c r="D86" s="90" t="s">
        <v>157</v>
      </c>
      <c r="E86" s="90" t="s">
        <v>155</v>
      </c>
      <c r="F86" s="91" t="s">
        <v>156</v>
      </c>
      <c r="G86" s="92">
        <f t="shared" si="2"/>
        <v>-498000</v>
      </c>
      <c r="H86" s="92">
        <v>0</v>
      </c>
      <c r="I86" s="92">
        <v>-498000</v>
      </c>
      <c r="J86" s="92">
        <v>0</v>
      </c>
    </row>
    <row r="87" spans="1:13" s="49" customFormat="1" ht="33" customHeight="1" x14ac:dyDescent="0.2">
      <c r="A87" s="98">
        <v>3218340</v>
      </c>
      <c r="B87" s="88">
        <v>8340</v>
      </c>
      <c r="C87" s="89">
        <v>540</v>
      </c>
      <c r="D87" s="90" t="s">
        <v>157</v>
      </c>
      <c r="E87" s="90" t="s">
        <v>158</v>
      </c>
      <c r="F87" s="91" t="s">
        <v>156</v>
      </c>
      <c r="G87" s="92">
        <f t="shared" si="2"/>
        <v>498000</v>
      </c>
      <c r="H87" s="92">
        <v>0</v>
      </c>
      <c r="I87" s="92">
        <v>498000</v>
      </c>
      <c r="J87" s="92">
        <v>0</v>
      </c>
    </row>
    <row r="88" spans="1:13" s="2" customFormat="1" ht="47.25" x14ac:dyDescent="0.25">
      <c r="A88" s="69" t="s">
        <v>81</v>
      </c>
      <c r="B88" s="69"/>
      <c r="C88" s="69"/>
      <c r="D88" s="70" t="s">
        <v>82</v>
      </c>
      <c r="E88" s="52"/>
      <c r="F88" s="70"/>
      <c r="G88" s="71">
        <f t="shared" si="2"/>
        <v>100000</v>
      </c>
      <c r="H88" s="71">
        <f>H90+H91+H92</f>
        <v>100000</v>
      </c>
      <c r="I88" s="71">
        <f t="shared" ref="I88:J88" si="16">I90+I91+I92</f>
        <v>0</v>
      </c>
      <c r="J88" s="71">
        <f t="shared" si="16"/>
        <v>0</v>
      </c>
      <c r="K88" s="29"/>
      <c r="L88" s="29"/>
      <c r="M88" s="7"/>
    </row>
    <row r="89" spans="1:13" s="2" customFormat="1" ht="47.25" x14ac:dyDescent="0.25">
      <c r="A89" s="69" t="s">
        <v>83</v>
      </c>
      <c r="B89" s="69"/>
      <c r="C89" s="69"/>
      <c r="D89" s="26" t="s">
        <v>82</v>
      </c>
      <c r="E89" s="52"/>
      <c r="F89" s="58"/>
      <c r="G89" s="54"/>
      <c r="H89" s="54"/>
      <c r="I89" s="77"/>
      <c r="J89" s="77"/>
      <c r="M89" s="7"/>
    </row>
    <row r="90" spans="1:13" s="2" customFormat="1" ht="30" x14ac:dyDescent="0.25">
      <c r="A90" s="51" t="s">
        <v>84</v>
      </c>
      <c r="B90" s="51" t="s">
        <v>78</v>
      </c>
      <c r="C90" s="51" t="s">
        <v>79</v>
      </c>
      <c r="D90" s="52" t="s">
        <v>80</v>
      </c>
      <c r="E90" s="52" t="s">
        <v>132</v>
      </c>
      <c r="F90" s="58" t="s">
        <v>86</v>
      </c>
      <c r="G90" s="54">
        <f t="shared" si="2"/>
        <v>100000</v>
      </c>
      <c r="H90" s="54">
        <v>100000</v>
      </c>
      <c r="I90" s="77">
        <v>0</v>
      </c>
      <c r="J90" s="77">
        <v>0</v>
      </c>
      <c r="M90" s="7"/>
    </row>
    <row r="91" spans="1:13" s="49" customFormat="1" ht="33" customHeight="1" x14ac:dyDescent="0.2">
      <c r="A91" s="98">
        <v>3618340</v>
      </c>
      <c r="B91" s="88">
        <v>8340</v>
      </c>
      <c r="C91" s="89">
        <v>540</v>
      </c>
      <c r="D91" s="90" t="s">
        <v>157</v>
      </c>
      <c r="E91" s="90" t="s">
        <v>155</v>
      </c>
      <c r="F91" s="91" t="s">
        <v>156</v>
      </c>
      <c r="G91" s="92">
        <f t="shared" si="2"/>
        <v>-99900</v>
      </c>
      <c r="H91" s="92">
        <v>0</v>
      </c>
      <c r="I91" s="92">
        <v>-99900</v>
      </c>
      <c r="J91" s="92">
        <v>0</v>
      </c>
    </row>
    <row r="92" spans="1:13" s="49" customFormat="1" ht="33" customHeight="1" x14ac:dyDescent="0.2">
      <c r="A92" s="98">
        <v>3618340</v>
      </c>
      <c r="B92" s="88">
        <v>8340</v>
      </c>
      <c r="C92" s="89">
        <v>540</v>
      </c>
      <c r="D92" s="90" t="s">
        <v>157</v>
      </c>
      <c r="E92" s="90" t="s">
        <v>158</v>
      </c>
      <c r="F92" s="91" t="s">
        <v>156</v>
      </c>
      <c r="G92" s="92">
        <f t="shared" si="2"/>
        <v>99900</v>
      </c>
      <c r="H92" s="92">
        <v>0</v>
      </c>
      <c r="I92" s="92">
        <v>99900</v>
      </c>
      <c r="J92" s="92">
        <v>0</v>
      </c>
    </row>
    <row r="93" spans="1:13" s="2" customFormat="1" ht="31.5" x14ac:dyDescent="0.25">
      <c r="A93" s="69" t="s">
        <v>39</v>
      </c>
      <c r="B93" s="69"/>
      <c r="C93" s="69"/>
      <c r="D93" s="70" t="s">
        <v>41</v>
      </c>
      <c r="E93" s="53"/>
      <c r="F93" s="58"/>
      <c r="G93" s="71">
        <f t="shared" si="2"/>
        <v>3892727</v>
      </c>
      <c r="H93" s="71">
        <f>SUM(H95:H101)</f>
        <v>3892727</v>
      </c>
      <c r="I93" s="71">
        <f t="shared" ref="I93:J93" si="17">SUM(I95:I101)</f>
        <v>0</v>
      </c>
      <c r="J93" s="71">
        <f t="shared" si="17"/>
        <v>0</v>
      </c>
      <c r="M93" s="7"/>
    </row>
    <row r="94" spans="1:13" s="2" customFormat="1" ht="31.5" x14ac:dyDescent="0.25">
      <c r="A94" s="69" t="s">
        <v>40</v>
      </c>
      <c r="B94" s="69"/>
      <c r="C94" s="69"/>
      <c r="D94" s="26" t="s">
        <v>41</v>
      </c>
      <c r="E94" s="53"/>
      <c r="F94" s="58"/>
      <c r="G94" s="54"/>
      <c r="H94" s="54"/>
      <c r="I94" s="54"/>
      <c r="J94" s="54"/>
      <c r="M94" s="7"/>
    </row>
    <row r="95" spans="1:13" s="2" customFormat="1" ht="75" x14ac:dyDescent="0.25">
      <c r="A95" s="110">
        <v>4116011</v>
      </c>
      <c r="B95" s="51" t="s">
        <v>13</v>
      </c>
      <c r="C95" s="51" t="s">
        <v>5</v>
      </c>
      <c r="D95" s="52" t="s">
        <v>14</v>
      </c>
      <c r="E95" s="53" t="s">
        <v>38</v>
      </c>
      <c r="F95" s="58" t="s">
        <v>69</v>
      </c>
      <c r="G95" s="54">
        <f t="shared" si="2"/>
        <v>3000000</v>
      </c>
      <c r="H95" s="54">
        <v>3000000</v>
      </c>
      <c r="I95" s="77">
        <v>0</v>
      </c>
      <c r="J95" s="77">
        <v>0</v>
      </c>
      <c r="M95" s="7"/>
    </row>
    <row r="96" spans="1:13" s="49" customFormat="1" ht="44.1" customHeight="1" x14ac:dyDescent="0.2">
      <c r="A96" s="98">
        <v>4116030</v>
      </c>
      <c r="B96" s="88">
        <v>6030</v>
      </c>
      <c r="C96" s="89">
        <v>620</v>
      </c>
      <c r="D96" s="90" t="s">
        <v>15</v>
      </c>
      <c r="E96" s="90" t="s">
        <v>159</v>
      </c>
      <c r="F96" s="91" t="s">
        <v>29</v>
      </c>
      <c r="G96" s="92">
        <f t="shared" ref="G96:G156" si="18">H96+I96</f>
        <v>-174947500</v>
      </c>
      <c r="H96" s="92">
        <v>-174947500</v>
      </c>
      <c r="I96" s="92">
        <v>0</v>
      </c>
      <c r="J96" s="92">
        <v>0</v>
      </c>
    </row>
    <row r="97" spans="1:13" s="2" customFormat="1" ht="54" customHeight="1" x14ac:dyDescent="0.25">
      <c r="A97" s="51" t="s">
        <v>108</v>
      </c>
      <c r="B97" s="51" t="s">
        <v>109</v>
      </c>
      <c r="C97" s="51" t="s">
        <v>6</v>
      </c>
      <c r="D97" s="52" t="s">
        <v>15</v>
      </c>
      <c r="E97" s="52" t="s">
        <v>152</v>
      </c>
      <c r="F97" s="58" t="s">
        <v>29</v>
      </c>
      <c r="G97" s="54">
        <f t="shared" si="18"/>
        <v>175840227</v>
      </c>
      <c r="H97" s="54">
        <f>892727+174947500</f>
        <v>175840227</v>
      </c>
      <c r="I97" s="54">
        <v>0</v>
      </c>
      <c r="J97" s="54">
        <v>0</v>
      </c>
      <c r="K97" s="119"/>
      <c r="M97" s="7"/>
    </row>
    <row r="98" spans="1:13" s="49" customFormat="1" ht="44.1" customHeight="1" x14ac:dyDescent="0.2">
      <c r="A98" s="98">
        <v>4116090</v>
      </c>
      <c r="B98" s="88">
        <v>6090</v>
      </c>
      <c r="C98" s="89">
        <v>640</v>
      </c>
      <c r="D98" s="90" t="s">
        <v>166</v>
      </c>
      <c r="E98" s="90" t="s">
        <v>159</v>
      </c>
      <c r="F98" s="91" t="s">
        <v>29</v>
      </c>
      <c r="G98" s="92">
        <f t="shared" si="18"/>
        <v>-386400</v>
      </c>
      <c r="H98" s="92">
        <v>-386400</v>
      </c>
      <c r="I98" s="92">
        <v>0</v>
      </c>
      <c r="J98" s="92">
        <v>0</v>
      </c>
    </row>
    <row r="99" spans="1:13" s="49" customFormat="1" ht="44.1" customHeight="1" x14ac:dyDescent="0.2">
      <c r="A99" s="98">
        <v>4116090</v>
      </c>
      <c r="B99" s="88">
        <v>6090</v>
      </c>
      <c r="C99" s="89">
        <v>640</v>
      </c>
      <c r="D99" s="90" t="s">
        <v>166</v>
      </c>
      <c r="E99" s="52" t="s">
        <v>152</v>
      </c>
      <c r="F99" s="91" t="s">
        <v>29</v>
      </c>
      <c r="G99" s="92">
        <f t="shared" si="18"/>
        <v>386400</v>
      </c>
      <c r="H99" s="92">
        <v>386400</v>
      </c>
      <c r="I99" s="92">
        <v>0</v>
      </c>
      <c r="J99" s="92">
        <v>0</v>
      </c>
    </row>
    <row r="100" spans="1:13" s="49" customFormat="1" ht="33" customHeight="1" x14ac:dyDescent="0.2">
      <c r="A100" s="98">
        <v>4118340</v>
      </c>
      <c r="B100" s="88">
        <v>8340</v>
      </c>
      <c r="C100" s="89">
        <v>540</v>
      </c>
      <c r="D100" s="90" t="s">
        <v>157</v>
      </c>
      <c r="E100" s="90" t="s">
        <v>155</v>
      </c>
      <c r="F100" s="91" t="s">
        <v>156</v>
      </c>
      <c r="G100" s="92">
        <f t="shared" si="18"/>
        <v>-1030000</v>
      </c>
      <c r="H100" s="92">
        <v>0</v>
      </c>
      <c r="I100" s="92">
        <v>-1030000</v>
      </c>
      <c r="J100" s="92">
        <v>0</v>
      </c>
    </row>
    <row r="101" spans="1:13" s="49" customFormat="1" ht="33" customHeight="1" x14ac:dyDescent="0.2">
      <c r="A101" s="98">
        <v>4118340</v>
      </c>
      <c r="B101" s="88">
        <v>8340</v>
      </c>
      <c r="C101" s="89">
        <v>540</v>
      </c>
      <c r="D101" s="90" t="s">
        <v>157</v>
      </c>
      <c r="E101" s="90" t="s">
        <v>158</v>
      </c>
      <c r="F101" s="91" t="s">
        <v>156</v>
      </c>
      <c r="G101" s="92">
        <f t="shared" si="18"/>
        <v>1030000</v>
      </c>
      <c r="H101" s="92">
        <v>0</v>
      </c>
      <c r="I101" s="92">
        <v>1030000</v>
      </c>
      <c r="J101" s="92">
        <v>0</v>
      </c>
    </row>
    <row r="102" spans="1:13" s="2" customFormat="1" ht="31.5" x14ac:dyDescent="0.25">
      <c r="A102" s="69" t="s">
        <v>42</v>
      </c>
      <c r="B102" s="69"/>
      <c r="C102" s="69"/>
      <c r="D102" s="70" t="s">
        <v>44</v>
      </c>
      <c r="E102" s="53" t="s">
        <v>167</v>
      </c>
      <c r="F102" s="58"/>
      <c r="G102" s="71">
        <f t="shared" si="18"/>
        <v>3000000</v>
      </c>
      <c r="H102" s="71">
        <f>SUM(H104:H110)</f>
        <v>3000000</v>
      </c>
      <c r="I102" s="71">
        <f t="shared" ref="I102:J102" si="19">SUM(I104:I110)</f>
        <v>0</v>
      </c>
      <c r="J102" s="71">
        <f t="shared" si="19"/>
        <v>0</v>
      </c>
      <c r="M102" s="7"/>
    </row>
    <row r="103" spans="1:13" s="2" customFormat="1" ht="31.5" x14ac:dyDescent="0.25">
      <c r="A103" s="69" t="s">
        <v>43</v>
      </c>
      <c r="B103" s="69"/>
      <c r="C103" s="69"/>
      <c r="D103" s="26" t="s">
        <v>44</v>
      </c>
      <c r="E103" s="53"/>
      <c r="F103" s="58"/>
      <c r="G103" s="54"/>
      <c r="H103" s="54"/>
      <c r="I103" s="54"/>
      <c r="J103" s="54"/>
      <c r="M103" s="7"/>
    </row>
    <row r="104" spans="1:13" s="2" customFormat="1" ht="75" x14ac:dyDescent="0.25">
      <c r="A104" s="110">
        <v>4216011</v>
      </c>
      <c r="B104" s="51" t="s">
        <v>13</v>
      </c>
      <c r="C104" s="51" t="s">
        <v>5</v>
      </c>
      <c r="D104" s="52" t="s">
        <v>14</v>
      </c>
      <c r="E104" s="53" t="s">
        <v>38</v>
      </c>
      <c r="F104" s="58" t="s">
        <v>69</v>
      </c>
      <c r="G104" s="54">
        <f t="shared" si="18"/>
        <v>3000000</v>
      </c>
      <c r="H104" s="54">
        <v>3000000</v>
      </c>
      <c r="I104" s="77">
        <v>0</v>
      </c>
      <c r="J104" s="77">
        <v>0</v>
      </c>
      <c r="M104" s="7"/>
    </row>
    <row r="105" spans="1:13" s="49" customFormat="1" ht="44.1" customHeight="1" x14ac:dyDescent="0.2">
      <c r="A105" s="98">
        <v>4216030</v>
      </c>
      <c r="B105" s="88">
        <v>6030</v>
      </c>
      <c r="C105" s="89">
        <v>620</v>
      </c>
      <c r="D105" s="90" t="s">
        <v>15</v>
      </c>
      <c r="E105" s="90" t="s">
        <v>159</v>
      </c>
      <c r="F105" s="91" t="s">
        <v>29</v>
      </c>
      <c r="G105" s="92">
        <f t="shared" si="18"/>
        <v>-262064200</v>
      </c>
      <c r="H105" s="92">
        <v>-262064200</v>
      </c>
      <c r="I105" s="92">
        <v>0</v>
      </c>
      <c r="J105" s="92">
        <v>0</v>
      </c>
    </row>
    <row r="106" spans="1:13" s="49" customFormat="1" ht="44.1" customHeight="1" x14ac:dyDescent="0.2">
      <c r="A106" s="98">
        <v>4216030</v>
      </c>
      <c r="B106" s="88">
        <v>6030</v>
      </c>
      <c r="C106" s="89">
        <v>620</v>
      </c>
      <c r="D106" s="90" t="s">
        <v>15</v>
      </c>
      <c r="E106" s="52" t="s">
        <v>152</v>
      </c>
      <c r="F106" s="91" t="s">
        <v>29</v>
      </c>
      <c r="G106" s="92">
        <f t="shared" si="18"/>
        <v>262064200</v>
      </c>
      <c r="H106" s="92">
        <v>262064200</v>
      </c>
      <c r="I106" s="92">
        <v>0</v>
      </c>
      <c r="J106" s="92">
        <v>0</v>
      </c>
    </row>
    <row r="107" spans="1:13" s="49" customFormat="1" ht="44.1" customHeight="1" x14ac:dyDescent="0.2">
      <c r="A107" s="98">
        <v>4216090</v>
      </c>
      <c r="B107" s="88">
        <v>6090</v>
      </c>
      <c r="C107" s="89">
        <v>640</v>
      </c>
      <c r="D107" s="90" t="s">
        <v>166</v>
      </c>
      <c r="E107" s="90" t="s">
        <v>159</v>
      </c>
      <c r="F107" s="91" t="s">
        <v>29</v>
      </c>
      <c r="G107" s="92">
        <f t="shared" si="18"/>
        <v>-52600</v>
      </c>
      <c r="H107" s="92">
        <v>-52600</v>
      </c>
      <c r="I107" s="92">
        <v>0</v>
      </c>
      <c r="J107" s="92">
        <v>0</v>
      </c>
    </row>
    <row r="108" spans="1:13" s="49" customFormat="1" ht="44.1" customHeight="1" x14ac:dyDescent="0.2">
      <c r="A108" s="98">
        <v>4216090</v>
      </c>
      <c r="B108" s="88">
        <v>6090</v>
      </c>
      <c r="C108" s="89">
        <v>640</v>
      </c>
      <c r="D108" s="90" t="s">
        <v>166</v>
      </c>
      <c r="E108" s="52" t="s">
        <v>152</v>
      </c>
      <c r="F108" s="91" t="s">
        <v>29</v>
      </c>
      <c r="G108" s="92">
        <f t="shared" si="18"/>
        <v>52600</v>
      </c>
      <c r="H108" s="92">
        <v>52600</v>
      </c>
      <c r="I108" s="92">
        <v>0</v>
      </c>
      <c r="J108" s="92">
        <v>0</v>
      </c>
    </row>
    <row r="109" spans="1:13" s="49" customFormat="1" ht="33" customHeight="1" x14ac:dyDescent="0.2">
      <c r="A109" s="98">
        <v>4218340</v>
      </c>
      <c r="B109" s="88">
        <v>8340</v>
      </c>
      <c r="C109" s="89">
        <v>540</v>
      </c>
      <c r="D109" s="90" t="s">
        <v>157</v>
      </c>
      <c r="E109" s="90" t="s">
        <v>155</v>
      </c>
      <c r="F109" s="91" t="s">
        <v>156</v>
      </c>
      <c r="G109" s="92">
        <f t="shared" si="18"/>
        <v>-1170000</v>
      </c>
      <c r="H109" s="92">
        <v>0</v>
      </c>
      <c r="I109" s="92">
        <v>-1170000</v>
      </c>
      <c r="J109" s="92">
        <v>0</v>
      </c>
    </row>
    <row r="110" spans="1:13" s="49" customFormat="1" ht="33" customHeight="1" x14ac:dyDescent="0.2">
      <c r="A110" s="98">
        <v>4218340</v>
      </c>
      <c r="B110" s="88">
        <v>8340</v>
      </c>
      <c r="C110" s="89">
        <v>540</v>
      </c>
      <c r="D110" s="90" t="s">
        <v>157</v>
      </c>
      <c r="E110" s="90" t="s">
        <v>158</v>
      </c>
      <c r="F110" s="91" t="s">
        <v>156</v>
      </c>
      <c r="G110" s="92">
        <f t="shared" si="18"/>
        <v>1170000</v>
      </c>
      <c r="H110" s="92">
        <v>0</v>
      </c>
      <c r="I110" s="92">
        <v>1170000</v>
      </c>
      <c r="J110" s="92">
        <v>0</v>
      </c>
    </row>
    <row r="111" spans="1:13" s="2" customFormat="1" ht="31.5" x14ac:dyDescent="0.25">
      <c r="A111" s="69" t="s">
        <v>45</v>
      </c>
      <c r="B111" s="69"/>
      <c r="C111" s="69"/>
      <c r="D111" s="70" t="s">
        <v>46</v>
      </c>
      <c r="E111" s="53"/>
      <c r="F111" s="58"/>
      <c r="G111" s="71">
        <f t="shared" si="18"/>
        <v>3000000</v>
      </c>
      <c r="H111" s="71">
        <f>SUM(H113:H121)</f>
        <v>3000000</v>
      </c>
      <c r="I111" s="71">
        <f t="shared" ref="I111:J111" si="20">SUM(I113:I121)</f>
        <v>0</v>
      </c>
      <c r="J111" s="71">
        <f t="shared" si="20"/>
        <v>0</v>
      </c>
      <c r="M111" s="7"/>
    </row>
    <row r="112" spans="1:13" s="2" customFormat="1" ht="31.5" x14ac:dyDescent="0.25">
      <c r="A112" s="69" t="s">
        <v>47</v>
      </c>
      <c r="B112" s="69"/>
      <c r="C112" s="69"/>
      <c r="D112" s="26" t="s">
        <v>46</v>
      </c>
      <c r="E112" s="53"/>
      <c r="F112" s="58"/>
      <c r="G112" s="54"/>
      <c r="H112" s="54"/>
      <c r="I112" s="54"/>
      <c r="J112" s="54"/>
      <c r="M112" s="7"/>
    </row>
    <row r="113" spans="1:13" s="2" customFormat="1" ht="82.5" customHeight="1" x14ac:dyDescent="0.25">
      <c r="A113" s="110">
        <v>4316011</v>
      </c>
      <c r="B113" s="51" t="s">
        <v>13</v>
      </c>
      <c r="C113" s="51" t="s">
        <v>5</v>
      </c>
      <c r="D113" s="52" t="s">
        <v>14</v>
      </c>
      <c r="E113" s="53" t="s">
        <v>38</v>
      </c>
      <c r="F113" s="58" t="s">
        <v>69</v>
      </c>
      <c r="G113" s="54">
        <f t="shared" si="18"/>
        <v>3000000</v>
      </c>
      <c r="H113" s="54">
        <v>3000000</v>
      </c>
      <c r="I113" s="77">
        <v>0</v>
      </c>
      <c r="J113" s="77">
        <v>0</v>
      </c>
      <c r="M113" s="7"/>
    </row>
    <row r="114" spans="1:13" s="49" customFormat="1" ht="44.1" customHeight="1" x14ac:dyDescent="0.2">
      <c r="A114" s="98">
        <v>4316030</v>
      </c>
      <c r="B114" s="88">
        <v>6030</v>
      </c>
      <c r="C114" s="89">
        <v>620</v>
      </c>
      <c r="D114" s="90" t="s">
        <v>15</v>
      </c>
      <c r="E114" s="90" t="s">
        <v>159</v>
      </c>
      <c r="F114" s="91" t="s">
        <v>29</v>
      </c>
      <c r="G114" s="92">
        <f t="shared" si="18"/>
        <v>-223238000</v>
      </c>
      <c r="H114" s="92">
        <v>-223238000</v>
      </c>
      <c r="I114" s="92">
        <v>0</v>
      </c>
      <c r="J114" s="92">
        <v>0</v>
      </c>
    </row>
    <row r="115" spans="1:13" s="49" customFormat="1" ht="51" customHeight="1" x14ac:dyDescent="0.2">
      <c r="A115" s="98">
        <v>4316030</v>
      </c>
      <c r="B115" s="88">
        <v>6030</v>
      </c>
      <c r="C115" s="89">
        <v>620</v>
      </c>
      <c r="D115" s="90" t="s">
        <v>15</v>
      </c>
      <c r="E115" s="52" t="s">
        <v>152</v>
      </c>
      <c r="F115" s="91" t="s">
        <v>29</v>
      </c>
      <c r="G115" s="92">
        <f t="shared" si="18"/>
        <v>223238000</v>
      </c>
      <c r="H115" s="92">
        <v>223238000</v>
      </c>
      <c r="I115" s="92">
        <v>0</v>
      </c>
      <c r="J115" s="92">
        <v>0</v>
      </c>
    </row>
    <row r="116" spans="1:13" s="49" customFormat="1" ht="44.1" customHeight="1" x14ac:dyDescent="0.2">
      <c r="A116" s="98">
        <v>4316090</v>
      </c>
      <c r="B116" s="88">
        <v>6090</v>
      </c>
      <c r="C116" s="89">
        <v>640</v>
      </c>
      <c r="D116" s="90" t="s">
        <v>166</v>
      </c>
      <c r="E116" s="90" t="s">
        <v>159</v>
      </c>
      <c r="F116" s="91" t="s">
        <v>29</v>
      </c>
      <c r="G116" s="92">
        <f t="shared" si="18"/>
        <v>-66600</v>
      </c>
      <c r="H116" s="92">
        <v>-66600</v>
      </c>
      <c r="I116" s="92">
        <v>0</v>
      </c>
      <c r="J116" s="92">
        <v>0</v>
      </c>
    </row>
    <row r="117" spans="1:13" s="49" customFormat="1" ht="44.1" customHeight="1" x14ac:dyDescent="0.2">
      <c r="A117" s="98">
        <v>4316090</v>
      </c>
      <c r="B117" s="88">
        <v>6090</v>
      </c>
      <c r="C117" s="89">
        <v>640</v>
      </c>
      <c r="D117" s="90" t="s">
        <v>166</v>
      </c>
      <c r="E117" s="52" t="s">
        <v>152</v>
      </c>
      <c r="F117" s="91" t="s">
        <v>29</v>
      </c>
      <c r="G117" s="92">
        <f t="shared" si="18"/>
        <v>66600</v>
      </c>
      <c r="H117" s="92">
        <v>66600</v>
      </c>
      <c r="I117" s="92">
        <v>0</v>
      </c>
      <c r="J117" s="92">
        <v>0</v>
      </c>
    </row>
    <row r="118" spans="1:13" s="2" customFormat="1" ht="60" x14ac:dyDescent="0.25">
      <c r="A118" s="51" t="s">
        <v>110</v>
      </c>
      <c r="B118" s="51" t="s">
        <v>111</v>
      </c>
      <c r="C118" s="51" t="s">
        <v>112</v>
      </c>
      <c r="D118" s="52" t="s">
        <v>113</v>
      </c>
      <c r="E118" s="53" t="s">
        <v>133</v>
      </c>
      <c r="F118" s="58" t="s">
        <v>117</v>
      </c>
      <c r="G118" s="54">
        <f t="shared" si="18"/>
        <v>-100000</v>
      </c>
      <c r="H118" s="54">
        <v>0</v>
      </c>
      <c r="I118" s="77">
        <v>-100000</v>
      </c>
      <c r="J118" s="77">
        <v>-100000</v>
      </c>
      <c r="M118" s="7"/>
    </row>
    <row r="119" spans="1:13" s="2" customFormat="1" ht="60" x14ac:dyDescent="0.25">
      <c r="A119" s="51" t="s">
        <v>114</v>
      </c>
      <c r="B119" s="51" t="s">
        <v>115</v>
      </c>
      <c r="C119" s="51" t="s">
        <v>8</v>
      </c>
      <c r="D119" s="52" t="s">
        <v>116</v>
      </c>
      <c r="E119" s="53" t="s">
        <v>133</v>
      </c>
      <c r="F119" s="58" t="s">
        <v>117</v>
      </c>
      <c r="G119" s="54">
        <f t="shared" si="18"/>
        <v>100000</v>
      </c>
      <c r="H119" s="54">
        <v>0</v>
      </c>
      <c r="I119" s="77">
        <v>100000</v>
      </c>
      <c r="J119" s="77">
        <v>100000</v>
      </c>
      <c r="M119" s="7"/>
    </row>
    <row r="120" spans="1:13" s="49" customFormat="1" ht="33" customHeight="1" x14ac:dyDescent="0.2">
      <c r="A120" s="98">
        <v>4318340</v>
      </c>
      <c r="B120" s="88">
        <v>8340</v>
      </c>
      <c r="C120" s="89">
        <v>540</v>
      </c>
      <c r="D120" s="90" t="s">
        <v>157</v>
      </c>
      <c r="E120" s="90" t="s">
        <v>155</v>
      </c>
      <c r="F120" s="91" t="s">
        <v>156</v>
      </c>
      <c r="G120" s="92">
        <f t="shared" si="18"/>
        <v>-450000</v>
      </c>
      <c r="H120" s="92">
        <v>0</v>
      </c>
      <c r="I120" s="92">
        <v>-450000</v>
      </c>
      <c r="J120" s="92">
        <v>0</v>
      </c>
    </row>
    <row r="121" spans="1:13" s="49" customFormat="1" ht="33" customHeight="1" x14ac:dyDescent="0.2">
      <c r="A121" s="98">
        <v>4318340</v>
      </c>
      <c r="B121" s="88">
        <v>8340</v>
      </c>
      <c r="C121" s="89">
        <v>540</v>
      </c>
      <c r="D121" s="90" t="s">
        <v>157</v>
      </c>
      <c r="E121" s="90" t="s">
        <v>158</v>
      </c>
      <c r="F121" s="91" t="s">
        <v>156</v>
      </c>
      <c r="G121" s="92">
        <f t="shared" si="18"/>
        <v>450000</v>
      </c>
      <c r="H121" s="92">
        <v>0</v>
      </c>
      <c r="I121" s="92">
        <v>450000</v>
      </c>
      <c r="J121" s="92">
        <v>0</v>
      </c>
    </row>
    <row r="122" spans="1:13" s="2" customFormat="1" ht="31.5" x14ac:dyDescent="0.25">
      <c r="A122" s="69" t="s">
        <v>48</v>
      </c>
      <c r="B122" s="69"/>
      <c r="C122" s="69"/>
      <c r="D122" s="70" t="s">
        <v>50</v>
      </c>
      <c r="E122" s="53"/>
      <c r="F122" s="58"/>
      <c r="G122" s="71">
        <f>H122+I122</f>
        <v>11916920</v>
      </c>
      <c r="H122" s="71">
        <f>SUM(H124:H131)</f>
        <v>3000000</v>
      </c>
      <c r="I122" s="71">
        <f t="shared" ref="I122:J122" si="21">SUM(I124:I131)</f>
        <v>8916920</v>
      </c>
      <c r="J122" s="71">
        <f t="shared" si="21"/>
        <v>8916920</v>
      </c>
      <c r="M122" s="7"/>
    </row>
    <row r="123" spans="1:13" s="2" customFormat="1" ht="31.5" x14ac:dyDescent="0.25">
      <c r="A123" s="69" t="s">
        <v>49</v>
      </c>
      <c r="B123" s="69"/>
      <c r="C123" s="69"/>
      <c r="D123" s="26" t="s">
        <v>50</v>
      </c>
      <c r="E123" s="53"/>
      <c r="F123" s="58"/>
      <c r="G123" s="54"/>
      <c r="H123" s="54"/>
      <c r="I123" s="54"/>
      <c r="J123" s="54"/>
      <c r="M123" s="7"/>
    </row>
    <row r="124" spans="1:13" s="2" customFormat="1" ht="60" x14ac:dyDescent="0.25">
      <c r="A124" s="93" t="s">
        <v>118</v>
      </c>
      <c r="B124" s="93" t="s">
        <v>119</v>
      </c>
      <c r="C124" s="93" t="s">
        <v>120</v>
      </c>
      <c r="D124" s="120" t="s">
        <v>121</v>
      </c>
      <c r="E124" s="53" t="s">
        <v>133</v>
      </c>
      <c r="F124" s="58" t="s">
        <v>117</v>
      </c>
      <c r="G124" s="54">
        <f t="shared" si="18"/>
        <v>8916920</v>
      </c>
      <c r="H124" s="54">
        <v>0</v>
      </c>
      <c r="I124" s="77">
        <v>8916920</v>
      </c>
      <c r="J124" s="77">
        <v>8916920</v>
      </c>
      <c r="M124" s="7"/>
    </row>
    <row r="125" spans="1:13" s="2" customFormat="1" ht="81" customHeight="1" x14ac:dyDescent="0.25">
      <c r="A125" s="110">
        <v>4416011</v>
      </c>
      <c r="B125" s="51" t="s">
        <v>13</v>
      </c>
      <c r="C125" s="51" t="s">
        <v>5</v>
      </c>
      <c r="D125" s="52" t="s">
        <v>14</v>
      </c>
      <c r="E125" s="53" t="s">
        <v>38</v>
      </c>
      <c r="F125" s="58" t="s">
        <v>69</v>
      </c>
      <c r="G125" s="54">
        <f t="shared" si="18"/>
        <v>3000000</v>
      </c>
      <c r="H125" s="54">
        <v>3000000</v>
      </c>
      <c r="I125" s="77">
        <v>0</v>
      </c>
      <c r="J125" s="77">
        <v>0</v>
      </c>
      <c r="M125" s="7"/>
    </row>
    <row r="126" spans="1:13" s="49" customFormat="1" ht="44.1" customHeight="1" x14ac:dyDescent="0.2">
      <c r="A126" s="98">
        <v>4416030</v>
      </c>
      <c r="B126" s="88">
        <v>6030</v>
      </c>
      <c r="C126" s="89">
        <v>620</v>
      </c>
      <c r="D126" s="90" t="s">
        <v>15</v>
      </c>
      <c r="E126" s="90" t="s">
        <v>159</v>
      </c>
      <c r="F126" s="91" t="s">
        <v>29</v>
      </c>
      <c r="G126" s="92">
        <f t="shared" si="18"/>
        <v>-209610500</v>
      </c>
      <c r="H126" s="92">
        <v>-209610500</v>
      </c>
      <c r="I126" s="92">
        <v>0</v>
      </c>
      <c r="J126" s="92">
        <v>0</v>
      </c>
    </row>
    <row r="127" spans="1:13" s="49" customFormat="1" ht="51" customHeight="1" x14ac:dyDescent="0.2">
      <c r="A127" s="98">
        <v>4416030</v>
      </c>
      <c r="B127" s="88">
        <v>6030</v>
      </c>
      <c r="C127" s="89">
        <v>620</v>
      </c>
      <c r="D127" s="90" t="s">
        <v>15</v>
      </c>
      <c r="E127" s="52" t="s">
        <v>152</v>
      </c>
      <c r="F127" s="91" t="s">
        <v>29</v>
      </c>
      <c r="G127" s="92">
        <f t="shared" si="18"/>
        <v>209610500</v>
      </c>
      <c r="H127" s="92">
        <v>209610500</v>
      </c>
      <c r="I127" s="92">
        <v>0</v>
      </c>
      <c r="J127" s="92">
        <v>0</v>
      </c>
    </row>
    <row r="128" spans="1:13" s="49" customFormat="1" ht="44.1" customHeight="1" x14ac:dyDescent="0.2">
      <c r="A128" s="98">
        <v>4416090</v>
      </c>
      <c r="B128" s="88">
        <v>6090</v>
      </c>
      <c r="C128" s="89">
        <v>640</v>
      </c>
      <c r="D128" s="90" t="s">
        <v>166</v>
      </c>
      <c r="E128" s="90" t="s">
        <v>159</v>
      </c>
      <c r="F128" s="91" t="s">
        <v>29</v>
      </c>
      <c r="G128" s="92">
        <f t="shared" si="18"/>
        <v>-20000</v>
      </c>
      <c r="H128" s="92">
        <v>-20000</v>
      </c>
      <c r="I128" s="92">
        <v>0</v>
      </c>
      <c r="J128" s="92">
        <v>0</v>
      </c>
    </row>
    <row r="129" spans="1:13" s="49" customFormat="1" ht="48" customHeight="1" x14ac:dyDescent="0.2">
      <c r="A129" s="98">
        <v>4416090</v>
      </c>
      <c r="B129" s="88">
        <v>6090</v>
      </c>
      <c r="C129" s="89">
        <v>640</v>
      </c>
      <c r="D129" s="90" t="s">
        <v>166</v>
      </c>
      <c r="E129" s="52" t="s">
        <v>152</v>
      </c>
      <c r="F129" s="91" t="s">
        <v>29</v>
      </c>
      <c r="G129" s="92">
        <f t="shared" si="18"/>
        <v>20000</v>
      </c>
      <c r="H129" s="92">
        <v>20000</v>
      </c>
      <c r="I129" s="92">
        <v>0</v>
      </c>
      <c r="J129" s="92">
        <v>0</v>
      </c>
    </row>
    <row r="130" spans="1:13" s="49" customFormat="1" ht="33" customHeight="1" x14ac:dyDescent="0.2">
      <c r="A130" s="98">
        <v>4418340</v>
      </c>
      <c r="B130" s="88">
        <v>8340</v>
      </c>
      <c r="C130" s="89">
        <v>540</v>
      </c>
      <c r="D130" s="90" t="s">
        <v>157</v>
      </c>
      <c r="E130" s="90" t="s">
        <v>155</v>
      </c>
      <c r="F130" s="91" t="s">
        <v>156</v>
      </c>
      <c r="G130" s="92">
        <f t="shared" si="18"/>
        <v>-489000</v>
      </c>
      <c r="H130" s="92">
        <v>0</v>
      </c>
      <c r="I130" s="92">
        <v>-489000</v>
      </c>
      <c r="J130" s="92">
        <v>0</v>
      </c>
    </row>
    <row r="131" spans="1:13" s="49" customFormat="1" ht="33" customHeight="1" x14ac:dyDescent="0.2">
      <c r="A131" s="98">
        <v>4418340</v>
      </c>
      <c r="B131" s="88">
        <v>8340</v>
      </c>
      <c r="C131" s="89">
        <v>540</v>
      </c>
      <c r="D131" s="90" t="s">
        <v>157</v>
      </c>
      <c r="E131" s="90" t="s">
        <v>158</v>
      </c>
      <c r="F131" s="91" t="s">
        <v>156</v>
      </c>
      <c r="G131" s="92">
        <f t="shared" si="18"/>
        <v>489000</v>
      </c>
      <c r="H131" s="92">
        <v>0</v>
      </c>
      <c r="I131" s="92">
        <v>489000</v>
      </c>
      <c r="J131" s="92">
        <v>0</v>
      </c>
    </row>
    <row r="132" spans="1:13" s="2" customFormat="1" ht="31.5" x14ac:dyDescent="0.25">
      <c r="A132" s="69" t="s">
        <v>9</v>
      </c>
      <c r="B132" s="69"/>
      <c r="C132" s="69"/>
      <c r="D132" s="70" t="s">
        <v>34</v>
      </c>
      <c r="E132" s="52"/>
      <c r="F132" s="58"/>
      <c r="G132" s="71">
        <f t="shared" si="18"/>
        <v>3000000</v>
      </c>
      <c r="H132" s="71">
        <f>SUM(H134:H141)</f>
        <v>3000000</v>
      </c>
      <c r="I132" s="71">
        <f t="shared" ref="I132:J132" si="22">SUM(I134:I141)</f>
        <v>0</v>
      </c>
      <c r="J132" s="71">
        <f t="shared" si="22"/>
        <v>0</v>
      </c>
      <c r="L132" s="5"/>
      <c r="M132" s="7"/>
    </row>
    <row r="133" spans="1:13" s="2" customFormat="1" ht="31.5" x14ac:dyDescent="0.25">
      <c r="A133" s="69" t="s">
        <v>10</v>
      </c>
      <c r="B133" s="69"/>
      <c r="C133" s="69"/>
      <c r="D133" s="26" t="s">
        <v>34</v>
      </c>
      <c r="E133" s="52"/>
      <c r="F133" s="58"/>
      <c r="G133" s="71"/>
      <c r="H133" s="71"/>
      <c r="I133" s="71"/>
      <c r="J133" s="71"/>
      <c r="L133" s="5"/>
      <c r="M133" s="7"/>
    </row>
    <row r="134" spans="1:13" s="2" customFormat="1" ht="84" customHeight="1" x14ac:dyDescent="0.25">
      <c r="A134" s="110">
        <v>4516011</v>
      </c>
      <c r="B134" s="51" t="s">
        <v>13</v>
      </c>
      <c r="C134" s="51" t="s">
        <v>5</v>
      </c>
      <c r="D134" s="52" t="s">
        <v>14</v>
      </c>
      <c r="E134" s="53" t="s">
        <v>38</v>
      </c>
      <c r="F134" s="58" t="s">
        <v>69</v>
      </c>
      <c r="G134" s="54">
        <f t="shared" si="18"/>
        <v>3000000</v>
      </c>
      <c r="H134" s="54">
        <v>3000000</v>
      </c>
      <c r="I134" s="77">
        <v>0</v>
      </c>
      <c r="J134" s="77">
        <v>0</v>
      </c>
      <c r="M134" s="7"/>
    </row>
    <row r="135" spans="1:13" s="49" customFormat="1" ht="44.1" customHeight="1" x14ac:dyDescent="0.2">
      <c r="A135" s="98">
        <v>4516030</v>
      </c>
      <c r="B135" s="88">
        <v>6030</v>
      </c>
      <c r="C135" s="89">
        <v>620</v>
      </c>
      <c r="D135" s="90" t="s">
        <v>15</v>
      </c>
      <c r="E135" s="90" t="s">
        <v>159</v>
      </c>
      <c r="F135" s="91" t="s">
        <v>29</v>
      </c>
      <c r="G135" s="92">
        <f t="shared" si="18"/>
        <v>-257901000</v>
      </c>
      <c r="H135" s="92">
        <v>-257901000</v>
      </c>
      <c r="I135" s="92">
        <v>0</v>
      </c>
      <c r="J135" s="92">
        <v>0</v>
      </c>
    </row>
    <row r="136" spans="1:13" s="2" customFormat="1" ht="45" x14ac:dyDescent="0.25">
      <c r="A136" s="51">
        <v>4516030</v>
      </c>
      <c r="B136" s="51">
        <v>6030</v>
      </c>
      <c r="C136" s="51" t="s">
        <v>6</v>
      </c>
      <c r="D136" s="52" t="s">
        <v>15</v>
      </c>
      <c r="E136" s="52" t="s">
        <v>152</v>
      </c>
      <c r="F136" s="58" t="s">
        <v>29</v>
      </c>
      <c r="G136" s="54">
        <f t="shared" si="18"/>
        <v>266101000</v>
      </c>
      <c r="H136" s="54">
        <f>8200000+257901000</f>
        <v>266101000</v>
      </c>
      <c r="I136" s="54">
        <v>0</v>
      </c>
      <c r="J136" s="54">
        <v>0</v>
      </c>
      <c r="M136" s="7"/>
    </row>
    <row r="137" spans="1:13" s="49" customFormat="1" ht="44.1" customHeight="1" x14ac:dyDescent="0.2">
      <c r="A137" s="98">
        <v>4516090</v>
      </c>
      <c r="B137" s="88">
        <v>6090</v>
      </c>
      <c r="C137" s="89">
        <v>640</v>
      </c>
      <c r="D137" s="90" t="s">
        <v>166</v>
      </c>
      <c r="E137" s="90" t="s">
        <v>159</v>
      </c>
      <c r="F137" s="91" t="s">
        <v>29</v>
      </c>
      <c r="G137" s="92">
        <f t="shared" si="18"/>
        <v>-116800</v>
      </c>
      <c r="H137" s="92">
        <v>-116800</v>
      </c>
      <c r="I137" s="92">
        <v>0</v>
      </c>
      <c r="J137" s="92">
        <v>0</v>
      </c>
    </row>
    <row r="138" spans="1:13" s="49" customFormat="1" ht="45" x14ac:dyDescent="0.2">
      <c r="A138" s="98">
        <v>4516090</v>
      </c>
      <c r="B138" s="88">
        <v>6090</v>
      </c>
      <c r="C138" s="89">
        <v>640</v>
      </c>
      <c r="D138" s="90" t="s">
        <v>166</v>
      </c>
      <c r="E138" s="52" t="s">
        <v>152</v>
      </c>
      <c r="F138" s="91" t="s">
        <v>29</v>
      </c>
      <c r="G138" s="92">
        <f t="shared" si="18"/>
        <v>116800</v>
      </c>
      <c r="H138" s="92">
        <v>116800</v>
      </c>
      <c r="I138" s="92">
        <v>0</v>
      </c>
      <c r="J138" s="92">
        <v>0</v>
      </c>
    </row>
    <row r="139" spans="1:13" s="2" customFormat="1" ht="80.25" customHeight="1" x14ac:dyDescent="0.25">
      <c r="A139" s="51">
        <v>4517461</v>
      </c>
      <c r="B139" s="51">
        <v>7461</v>
      </c>
      <c r="C139" s="51" t="s">
        <v>8</v>
      </c>
      <c r="D139" s="52" t="s">
        <v>31</v>
      </c>
      <c r="E139" s="52" t="s">
        <v>179</v>
      </c>
      <c r="F139" s="58" t="s">
        <v>35</v>
      </c>
      <c r="G139" s="54">
        <f t="shared" si="18"/>
        <v>-8200000</v>
      </c>
      <c r="H139" s="54">
        <v>-8200000</v>
      </c>
      <c r="I139" s="54">
        <v>0</v>
      </c>
      <c r="J139" s="54">
        <v>0</v>
      </c>
      <c r="M139" s="7"/>
    </row>
    <row r="140" spans="1:13" s="49" customFormat="1" ht="33" customHeight="1" x14ac:dyDescent="0.2">
      <c r="A140" s="98">
        <v>4518340</v>
      </c>
      <c r="B140" s="88">
        <v>8340</v>
      </c>
      <c r="C140" s="89">
        <v>540</v>
      </c>
      <c r="D140" s="90" t="s">
        <v>157</v>
      </c>
      <c r="E140" s="90" t="s">
        <v>155</v>
      </c>
      <c r="F140" s="91" t="s">
        <v>156</v>
      </c>
      <c r="G140" s="92">
        <f t="shared" si="18"/>
        <v>-450000</v>
      </c>
      <c r="H140" s="92">
        <v>0</v>
      </c>
      <c r="I140" s="92">
        <v>-450000</v>
      </c>
      <c r="J140" s="92">
        <v>0</v>
      </c>
    </row>
    <row r="141" spans="1:13" s="49" customFormat="1" ht="33" customHeight="1" x14ac:dyDescent="0.2">
      <c r="A141" s="98">
        <v>4518340</v>
      </c>
      <c r="B141" s="88">
        <v>8340</v>
      </c>
      <c r="C141" s="89">
        <v>540</v>
      </c>
      <c r="D141" s="90" t="s">
        <v>157</v>
      </c>
      <c r="E141" s="90" t="s">
        <v>158</v>
      </c>
      <c r="F141" s="91" t="s">
        <v>156</v>
      </c>
      <c r="G141" s="92">
        <f t="shared" si="18"/>
        <v>450000</v>
      </c>
      <c r="H141" s="92">
        <v>0</v>
      </c>
      <c r="I141" s="92">
        <v>450000</v>
      </c>
      <c r="J141" s="92">
        <v>0</v>
      </c>
    </row>
    <row r="142" spans="1:13" s="2" customFormat="1" ht="31.5" x14ac:dyDescent="0.25">
      <c r="A142" s="69" t="s">
        <v>51</v>
      </c>
      <c r="B142" s="69"/>
      <c r="C142" s="69"/>
      <c r="D142" s="70" t="s">
        <v>52</v>
      </c>
      <c r="E142" s="53"/>
      <c r="F142" s="58"/>
      <c r="G142" s="71">
        <f t="shared" si="18"/>
        <v>3000000</v>
      </c>
      <c r="H142" s="71">
        <f>SUM(H144:H151)</f>
        <v>3000000</v>
      </c>
      <c r="I142" s="71">
        <f t="shared" ref="I142:J142" si="23">SUM(I144:I151)</f>
        <v>0</v>
      </c>
      <c r="J142" s="71">
        <f t="shared" si="23"/>
        <v>0</v>
      </c>
      <c r="M142" s="7"/>
    </row>
    <row r="143" spans="1:13" s="2" customFormat="1" ht="31.5" x14ac:dyDescent="0.25">
      <c r="A143" s="69" t="s">
        <v>53</v>
      </c>
      <c r="B143" s="69"/>
      <c r="C143" s="69"/>
      <c r="D143" s="26" t="s">
        <v>52</v>
      </c>
      <c r="E143" s="53"/>
      <c r="F143" s="58"/>
      <c r="G143" s="54"/>
      <c r="H143" s="54"/>
      <c r="I143" s="54"/>
      <c r="J143" s="54"/>
      <c r="M143" s="7"/>
    </row>
    <row r="144" spans="1:13" s="2" customFormat="1" ht="81" customHeight="1" x14ac:dyDescent="0.25">
      <c r="A144" s="110">
        <v>4616011</v>
      </c>
      <c r="B144" s="51" t="s">
        <v>13</v>
      </c>
      <c r="C144" s="51" t="s">
        <v>5</v>
      </c>
      <c r="D144" s="52" t="s">
        <v>14</v>
      </c>
      <c r="E144" s="53" t="s">
        <v>38</v>
      </c>
      <c r="F144" s="58" t="s">
        <v>69</v>
      </c>
      <c r="G144" s="54">
        <f t="shared" si="18"/>
        <v>3000000</v>
      </c>
      <c r="H144" s="54">
        <v>3000000</v>
      </c>
      <c r="I144" s="77">
        <v>0</v>
      </c>
      <c r="J144" s="77">
        <v>0</v>
      </c>
      <c r="M144" s="7"/>
    </row>
    <row r="145" spans="1:28" s="49" customFormat="1" ht="30" x14ac:dyDescent="0.2">
      <c r="A145" s="98">
        <v>4616030</v>
      </c>
      <c r="B145" s="88">
        <v>6030</v>
      </c>
      <c r="C145" s="89">
        <v>620</v>
      </c>
      <c r="D145" s="90" t="s">
        <v>15</v>
      </c>
      <c r="E145" s="90" t="s">
        <v>159</v>
      </c>
      <c r="F145" s="91" t="s">
        <v>29</v>
      </c>
      <c r="G145" s="92">
        <f t="shared" si="18"/>
        <v>-203490000</v>
      </c>
      <c r="H145" s="92">
        <v>-203490000</v>
      </c>
      <c r="I145" s="92">
        <v>0</v>
      </c>
      <c r="J145" s="92">
        <v>0</v>
      </c>
    </row>
    <row r="146" spans="1:28" s="2" customFormat="1" ht="45" x14ac:dyDescent="0.25">
      <c r="A146" s="51">
        <v>4616030</v>
      </c>
      <c r="B146" s="51">
        <v>6030</v>
      </c>
      <c r="C146" s="51" t="s">
        <v>6</v>
      </c>
      <c r="D146" s="52" t="s">
        <v>15</v>
      </c>
      <c r="E146" s="52" t="s">
        <v>150</v>
      </c>
      <c r="F146" s="58" t="s">
        <v>151</v>
      </c>
      <c r="G146" s="54">
        <f t="shared" si="18"/>
        <v>-3000000</v>
      </c>
      <c r="H146" s="54">
        <f>-3000000</f>
        <v>-3000000</v>
      </c>
      <c r="I146" s="54">
        <v>0</v>
      </c>
      <c r="J146" s="54">
        <v>0</v>
      </c>
      <c r="M146" s="7"/>
    </row>
    <row r="147" spans="1:28" s="2" customFormat="1" ht="49.5" customHeight="1" x14ac:dyDescent="0.25">
      <c r="A147" s="51">
        <v>4616030</v>
      </c>
      <c r="B147" s="51">
        <v>6030</v>
      </c>
      <c r="C147" s="51" t="s">
        <v>6</v>
      </c>
      <c r="D147" s="52" t="s">
        <v>15</v>
      </c>
      <c r="E147" s="53" t="s">
        <v>152</v>
      </c>
      <c r="F147" s="58" t="s">
        <v>29</v>
      </c>
      <c r="G147" s="54">
        <f t="shared" si="18"/>
        <v>206490000</v>
      </c>
      <c r="H147" s="54">
        <f>3000000+203490000</f>
        <v>206490000</v>
      </c>
      <c r="I147" s="77">
        <v>0</v>
      </c>
      <c r="J147" s="77">
        <v>0</v>
      </c>
      <c r="M147" s="7"/>
    </row>
    <row r="148" spans="1:28" s="49" customFormat="1" ht="30" x14ac:dyDescent="0.2">
      <c r="A148" s="98">
        <v>4616090</v>
      </c>
      <c r="B148" s="88">
        <v>6090</v>
      </c>
      <c r="C148" s="89">
        <v>640</v>
      </c>
      <c r="D148" s="90" t="s">
        <v>166</v>
      </c>
      <c r="E148" s="90" t="s">
        <v>159</v>
      </c>
      <c r="F148" s="91" t="s">
        <v>29</v>
      </c>
      <c r="G148" s="92">
        <f t="shared" si="18"/>
        <v>-90000</v>
      </c>
      <c r="H148" s="92">
        <v>-90000</v>
      </c>
      <c r="I148" s="92">
        <v>0</v>
      </c>
      <c r="J148" s="92">
        <v>0</v>
      </c>
    </row>
    <row r="149" spans="1:28" s="49" customFormat="1" ht="51" customHeight="1" x14ac:dyDescent="0.2">
      <c r="A149" s="98">
        <v>4616090</v>
      </c>
      <c r="B149" s="88">
        <v>6090</v>
      </c>
      <c r="C149" s="89">
        <v>640</v>
      </c>
      <c r="D149" s="90" t="s">
        <v>166</v>
      </c>
      <c r="E149" s="53" t="s">
        <v>152</v>
      </c>
      <c r="F149" s="91" t="s">
        <v>29</v>
      </c>
      <c r="G149" s="92">
        <f t="shared" si="18"/>
        <v>90000</v>
      </c>
      <c r="H149" s="92">
        <v>90000</v>
      </c>
      <c r="I149" s="92">
        <v>0</v>
      </c>
      <c r="J149" s="92">
        <v>0</v>
      </c>
    </row>
    <row r="150" spans="1:28" s="49" customFormat="1" ht="33" customHeight="1" x14ac:dyDescent="0.2">
      <c r="A150" s="98">
        <v>4618340</v>
      </c>
      <c r="B150" s="88">
        <v>8340</v>
      </c>
      <c r="C150" s="89">
        <v>540</v>
      </c>
      <c r="D150" s="90" t="s">
        <v>157</v>
      </c>
      <c r="E150" s="90" t="s">
        <v>155</v>
      </c>
      <c r="F150" s="91" t="s">
        <v>156</v>
      </c>
      <c r="G150" s="92">
        <f t="shared" si="18"/>
        <v>-1430000</v>
      </c>
      <c r="H150" s="92">
        <v>0</v>
      </c>
      <c r="I150" s="92">
        <v>-1430000</v>
      </c>
      <c r="J150" s="92">
        <v>0</v>
      </c>
    </row>
    <row r="151" spans="1:28" s="49" customFormat="1" ht="33" customHeight="1" x14ac:dyDescent="0.2">
      <c r="A151" s="98">
        <v>4618340</v>
      </c>
      <c r="B151" s="88">
        <v>8340</v>
      </c>
      <c r="C151" s="89">
        <v>540</v>
      </c>
      <c r="D151" s="90" t="s">
        <v>157</v>
      </c>
      <c r="E151" s="90" t="s">
        <v>158</v>
      </c>
      <c r="F151" s="91" t="s">
        <v>156</v>
      </c>
      <c r="G151" s="92">
        <f t="shared" si="18"/>
        <v>1430000</v>
      </c>
      <c r="H151" s="92">
        <v>0</v>
      </c>
      <c r="I151" s="92">
        <v>1430000</v>
      </c>
      <c r="J151" s="92">
        <v>0</v>
      </c>
    </row>
    <row r="152" spans="1:28" s="49" customFormat="1" ht="35.25" customHeight="1" x14ac:dyDescent="0.2">
      <c r="A152" s="111">
        <v>4700000</v>
      </c>
      <c r="B152" s="80"/>
      <c r="C152" s="80"/>
      <c r="D152" s="81" t="s">
        <v>168</v>
      </c>
      <c r="E152" s="82"/>
      <c r="F152" s="112"/>
      <c r="G152" s="113">
        <f t="shared" si="18"/>
        <v>0</v>
      </c>
      <c r="H152" s="113">
        <f>H154+H155</f>
        <v>0</v>
      </c>
      <c r="I152" s="113">
        <f t="shared" ref="I152:J152" si="24">I154+I155</f>
        <v>0</v>
      </c>
      <c r="J152" s="113">
        <f t="shared" si="24"/>
        <v>0</v>
      </c>
    </row>
    <row r="153" spans="1:28" s="49" customFormat="1" ht="34.5" customHeight="1" x14ac:dyDescent="0.2">
      <c r="A153" s="111">
        <v>4710000</v>
      </c>
      <c r="B153" s="80"/>
      <c r="C153" s="80"/>
      <c r="D153" s="85" t="s">
        <v>168</v>
      </c>
      <c r="E153" s="82"/>
      <c r="F153" s="112"/>
      <c r="G153" s="92"/>
      <c r="H153" s="92"/>
      <c r="I153" s="92"/>
      <c r="J153" s="92"/>
    </row>
    <row r="154" spans="1:28" s="49" customFormat="1" ht="33" customHeight="1" x14ac:dyDescent="0.2">
      <c r="A154" s="98">
        <v>4718340</v>
      </c>
      <c r="B154" s="88">
        <v>8340</v>
      </c>
      <c r="C154" s="89">
        <v>540</v>
      </c>
      <c r="D154" s="90" t="s">
        <v>157</v>
      </c>
      <c r="E154" s="90" t="s">
        <v>155</v>
      </c>
      <c r="F154" s="91" t="s">
        <v>156</v>
      </c>
      <c r="G154" s="92">
        <f t="shared" si="18"/>
        <v>-4299000</v>
      </c>
      <c r="H154" s="92">
        <v>0</v>
      </c>
      <c r="I154" s="92">
        <v>-4299000</v>
      </c>
      <c r="J154" s="92">
        <v>0</v>
      </c>
    </row>
    <row r="155" spans="1:28" s="49" customFormat="1" ht="33" customHeight="1" x14ac:dyDescent="0.2">
      <c r="A155" s="98">
        <v>4718340</v>
      </c>
      <c r="B155" s="88">
        <v>8340</v>
      </c>
      <c r="C155" s="89">
        <v>540</v>
      </c>
      <c r="D155" s="90" t="s">
        <v>157</v>
      </c>
      <c r="E155" s="90" t="s">
        <v>158</v>
      </c>
      <c r="F155" s="91" t="s">
        <v>156</v>
      </c>
      <c r="G155" s="92">
        <f t="shared" si="18"/>
        <v>4299000</v>
      </c>
      <c r="H155" s="92">
        <v>0</v>
      </c>
      <c r="I155" s="92">
        <v>4299000</v>
      </c>
      <c r="J155" s="92">
        <v>0</v>
      </c>
    </row>
    <row r="156" spans="1:28" s="2" customFormat="1" ht="18.75" customHeight="1" x14ac:dyDescent="0.25">
      <c r="A156" s="58" t="s">
        <v>18</v>
      </c>
      <c r="B156" s="58" t="s">
        <v>18</v>
      </c>
      <c r="C156" s="27" t="s">
        <v>18</v>
      </c>
      <c r="D156" s="26" t="s">
        <v>3</v>
      </c>
      <c r="E156" s="28" t="s">
        <v>18</v>
      </c>
      <c r="F156" s="28" t="s">
        <v>18</v>
      </c>
      <c r="G156" s="50">
        <f t="shared" si="18"/>
        <v>117146159.59</v>
      </c>
      <c r="H156" s="50">
        <f>H14+H36+H93+H102+H111+H122+H132+H142+H55+H88+H69+H23+H27+H60+H32+H152+H17+H49+H80+H84+H63+H66</f>
        <v>27755243.390000001</v>
      </c>
      <c r="I156" s="50">
        <f t="shared" ref="I156:J156" si="25">I14+I36+I93+I102+I111+I122+I132+I142+I55+I88+I69+I23+I27+I60+I32+I152+I17+I49+I80+I84+I63+I66</f>
        <v>89390916.200000003</v>
      </c>
      <c r="J156" s="50">
        <f t="shared" si="25"/>
        <v>89390916.200000003</v>
      </c>
      <c r="L156" s="5"/>
      <c r="M156" s="7"/>
    </row>
    <row r="157" spans="1:28" s="2" customFormat="1" ht="11.45" customHeight="1" x14ac:dyDescent="0.2">
      <c r="F157" s="9"/>
      <c r="G157" s="5"/>
      <c r="H157" s="8"/>
      <c r="I157" s="8"/>
      <c r="J157" s="5"/>
      <c r="M157" s="9"/>
    </row>
    <row r="158" spans="1:28" ht="14.25" customHeight="1" x14ac:dyDescent="0.25">
      <c r="G158" s="4"/>
      <c r="H158" s="5"/>
      <c r="I158" s="8"/>
      <c r="L158" s="3"/>
      <c r="M158" s="11"/>
    </row>
    <row r="159" spans="1:28" s="30" customFormat="1" ht="23.25" x14ac:dyDescent="0.35">
      <c r="A159" s="32" t="s">
        <v>169</v>
      </c>
      <c r="B159" s="32"/>
      <c r="E159" s="48"/>
      <c r="F159" s="34"/>
      <c r="G159" s="35" t="s">
        <v>170</v>
      </c>
      <c r="H159" s="36"/>
      <c r="J159" s="37"/>
      <c r="L159" s="38"/>
      <c r="P159" s="39"/>
      <c r="Q159" s="40"/>
      <c r="R159" s="41"/>
      <c r="S159" s="42"/>
      <c r="T159" s="42"/>
      <c r="U159" s="42"/>
      <c r="V159" s="42"/>
      <c r="W159" s="42"/>
      <c r="X159" s="43"/>
      <c r="Y159" s="43"/>
      <c r="Z159" s="43"/>
      <c r="AA159" s="43"/>
      <c r="AB159" s="43"/>
    </row>
    <row r="160" spans="1:28" s="30" customFormat="1" ht="9.75" customHeight="1" x14ac:dyDescent="0.35">
      <c r="A160" s="44"/>
      <c r="F160" s="31"/>
      <c r="G160" s="45"/>
      <c r="H160" s="46"/>
      <c r="I160" s="46"/>
      <c r="J160" s="47"/>
      <c r="M160" s="31"/>
    </row>
    <row r="161" spans="1:13" s="30" customFormat="1" ht="23.25" x14ac:dyDescent="0.35">
      <c r="A161" s="30" t="s">
        <v>27</v>
      </c>
      <c r="F161" s="31"/>
      <c r="G161" s="35"/>
      <c r="H161" s="38"/>
      <c r="I161" s="38"/>
      <c r="J161" s="47"/>
      <c r="M161" s="31"/>
    </row>
    <row r="162" spans="1:13" s="30" customFormat="1" ht="23.45" customHeight="1" x14ac:dyDescent="0.35">
      <c r="A162" s="30" t="s">
        <v>171</v>
      </c>
      <c r="E162" s="48"/>
      <c r="F162" s="31"/>
      <c r="G162" s="35" t="s">
        <v>30</v>
      </c>
      <c r="H162" s="38"/>
      <c r="I162" s="38"/>
      <c r="J162" s="47"/>
      <c r="M162" s="31"/>
    </row>
    <row r="163" spans="1:13" s="30" customFormat="1" ht="31.5" customHeight="1" x14ac:dyDescent="0.35">
      <c r="F163" s="31"/>
      <c r="G163" s="35"/>
      <c r="H163" s="38"/>
      <c r="I163" s="38"/>
      <c r="J163" s="47"/>
      <c r="M163" s="31"/>
    </row>
    <row r="164" spans="1:13" s="30" customFormat="1" ht="23.25" x14ac:dyDescent="0.35">
      <c r="A164" s="55" t="s">
        <v>172</v>
      </c>
      <c r="B164" s="55"/>
      <c r="C164" s="55"/>
      <c r="D164" s="55"/>
      <c r="F164" s="31"/>
      <c r="G164" s="44"/>
      <c r="J164" s="33"/>
      <c r="M164" s="31"/>
    </row>
    <row r="165" spans="1:13" s="30" customFormat="1" ht="23.25" x14ac:dyDescent="0.35">
      <c r="A165" s="33" t="s">
        <v>173</v>
      </c>
      <c r="B165" s="33"/>
      <c r="C165" s="33"/>
      <c r="E165" s="48"/>
      <c r="F165" s="31"/>
      <c r="G165" s="35" t="s">
        <v>28</v>
      </c>
      <c r="H165" s="33"/>
      <c r="I165" s="33"/>
      <c r="M165" s="31"/>
    </row>
    <row r="166" spans="1:13" s="3" customFormat="1" ht="30" customHeight="1" x14ac:dyDescent="0.25">
      <c r="E166" s="2"/>
      <c r="F166" s="11"/>
      <c r="M166" s="11"/>
    </row>
    <row r="167" spans="1:13" s="3" customFormat="1" ht="23.25" x14ac:dyDescent="0.35">
      <c r="A167" s="30" t="s">
        <v>198</v>
      </c>
      <c r="E167" s="2"/>
      <c r="F167" s="11"/>
      <c r="G167" s="12"/>
      <c r="J167" s="12"/>
      <c r="L167" s="1"/>
      <c r="M167" s="6"/>
    </row>
    <row r="168" spans="1:13" ht="18" x14ac:dyDescent="0.25">
      <c r="A168" s="3"/>
      <c r="G168" s="4"/>
      <c r="H168" s="5"/>
    </row>
    <row r="169" spans="1:13" x14ac:dyDescent="0.2">
      <c r="G169" s="4"/>
    </row>
    <row r="170" spans="1:13" x14ac:dyDescent="0.2">
      <c r="H170" s="8"/>
      <c r="I170" s="8"/>
    </row>
    <row r="172" spans="1:13" x14ac:dyDescent="0.2">
      <c r="H172" s="10"/>
    </row>
    <row r="173" spans="1:13" x14ac:dyDescent="0.2">
      <c r="H173" s="8"/>
    </row>
    <row r="174" spans="1:13" x14ac:dyDescent="0.2">
      <c r="C174" s="1" t="s">
        <v>4</v>
      </c>
      <c r="H174" s="8"/>
    </row>
    <row r="176" spans="1:13" x14ac:dyDescent="0.2">
      <c r="I176" s="8"/>
    </row>
  </sheetData>
  <mergeCells count="16">
    <mergeCell ref="A9:C9"/>
    <mergeCell ref="G3:J3"/>
    <mergeCell ref="G4:J4"/>
    <mergeCell ref="A6:J6"/>
    <mergeCell ref="A8:C8"/>
    <mergeCell ref="G1:J1"/>
    <mergeCell ref="G2:J2"/>
    <mergeCell ref="G11:G12"/>
    <mergeCell ref="H11:H12"/>
    <mergeCell ref="I11:J11"/>
    <mergeCell ref="F11:F12"/>
    <mergeCell ref="A11:A12"/>
    <mergeCell ref="B11:B12"/>
    <mergeCell ref="C11:C12"/>
    <mergeCell ref="D11:D12"/>
    <mergeCell ref="E11:E12"/>
  </mergeCells>
  <phoneticPr fontId="2" type="noConversion"/>
  <printOptions horizontalCentered="1"/>
  <pageMargins left="0.39370078740157483" right="0.39370078740157483" top="0.9055118110236221" bottom="0.39370078740157483" header="0.51181102362204722" footer="0.39370078740157483"/>
  <pageSetup paperSize="9" scale="45" firstPageNumber="9" orientation="landscape" useFirstPageNumber="1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C7708-DB02-406E-9528-289F73A0D2C0}">
  <ds:schemaRefs>
    <ds:schemaRef ds:uri="http://www.w3.org/XML/1998/namespace"/>
    <ds:schemaRef ds:uri="http://purl.org/dc/elements/1.1/"/>
    <ds:schemaRef ds:uri="http://schemas.microsoft.com/office/2006/metadata/properties"/>
    <ds:schemaRef ds:uri="acedc1b3-a6a6-4744-bb8f-c9b717f8a9c9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6</vt:lpstr>
      <vt:lpstr>'Додаток 6'!Заголовки_для_друку</vt:lpstr>
      <vt:lpstr>'Додаток 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2026-08-28T08:05:35Z</cp:lastPrinted>
  <dcterms:created xsi:type="dcterms:W3CDTF">2014-01-17T10:52:16Z</dcterms:created>
  <dcterms:modified xsi:type="dcterms:W3CDTF">2026-08-28T08:05:36Z</dcterms:modified>
</cp:coreProperties>
</file>