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Зміни до бюджету - 207\Після сесії\"/>
    </mc:Choice>
  </mc:AlternateContent>
  <bookViews>
    <workbookView xWindow="0" yWindow="0" windowWidth="28800" windowHeight="11730" tabRatio="744"/>
  </bookViews>
  <sheets>
    <sheet name="Додаток 5" sheetId="22" r:id="rId1"/>
  </sheets>
  <definedNames>
    <definedName name="_xlnm.Print_Titles" localSheetId="0">'Додаток 5'!$13:$13</definedName>
    <definedName name="_xlnm.Print_Area" localSheetId="0">'Додаток 5'!$A$1:$J$111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22" l="1"/>
  <c r="I53" i="22"/>
  <c r="I83" i="22"/>
  <c r="J83" i="22"/>
  <c r="H83" i="22"/>
  <c r="I86" i="22"/>
  <c r="J86" i="22"/>
  <c r="H86" i="22"/>
  <c r="I89" i="22"/>
  <c r="J89" i="22"/>
  <c r="H89" i="22"/>
  <c r="I92" i="22"/>
  <c r="J92" i="22"/>
  <c r="H92" i="22"/>
  <c r="I95" i="22"/>
  <c r="J95" i="22"/>
  <c r="H95" i="22"/>
  <c r="I98" i="22"/>
  <c r="J98" i="22"/>
  <c r="H98" i="22"/>
  <c r="G100" i="22"/>
  <c r="G97" i="22"/>
  <c r="G94" i="22"/>
  <c r="G91" i="22"/>
  <c r="G88" i="22"/>
  <c r="G85" i="22"/>
  <c r="I76" i="22"/>
  <c r="J76" i="22"/>
  <c r="H76" i="22"/>
  <c r="G82" i="22"/>
  <c r="G72" i="22"/>
  <c r="J70" i="22"/>
  <c r="I70" i="22"/>
  <c r="H70" i="22"/>
  <c r="G57" i="22"/>
  <c r="J55" i="22"/>
  <c r="I55" i="22"/>
  <c r="H55" i="22"/>
  <c r="G55" i="22" s="1"/>
  <c r="I45" i="22"/>
  <c r="J45" i="22"/>
  <c r="H45" i="22"/>
  <c r="G53" i="22"/>
  <c r="I18" i="22"/>
  <c r="J18" i="22"/>
  <c r="H18" i="22"/>
  <c r="G23" i="22"/>
  <c r="G17" i="22"/>
  <c r="G16" i="22"/>
  <c r="J14" i="22"/>
  <c r="J101" i="22" s="1"/>
  <c r="I14" i="22"/>
  <c r="I101" i="22" s="1"/>
  <c r="H14" i="22"/>
  <c r="G98" i="22" l="1"/>
  <c r="G14" i="22"/>
  <c r="G95" i="22"/>
  <c r="G92" i="22"/>
  <c r="G70" i="22"/>
  <c r="G89" i="22" l="1"/>
  <c r="G86" i="22" l="1"/>
  <c r="G83" i="22"/>
  <c r="G68" i="22" l="1"/>
  <c r="G69" i="22"/>
  <c r="I66" i="22"/>
  <c r="J66" i="22"/>
  <c r="H66" i="22"/>
  <c r="H101" i="22" s="1"/>
  <c r="H61" i="22"/>
  <c r="I24" i="22"/>
  <c r="J24" i="22"/>
  <c r="H24" i="22"/>
  <c r="I32" i="22"/>
  <c r="J32" i="22"/>
  <c r="H32" i="22"/>
  <c r="G35" i="22"/>
  <c r="G26" i="22"/>
  <c r="G75" i="22"/>
  <c r="J73" i="22"/>
  <c r="I73" i="22"/>
  <c r="H73" i="22"/>
  <c r="I40" i="22"/>
  <c r="J40" i="22"/>
  <c r="H40" i="22"/>
  <c r="G44" i="22"/>
  <c r="G39" i="22"/>
  <c r="H38" i="22"/>
  <c r="G38" i="22" s="1"/>
  <c r="J36" i="22"/>
  <c r="I36" i="22"/>
  <c r="G31" i="22"/>
  <c r="G30" i="22"/>
  <c r="G29" i="22"/>
  <c r="G22" i="22"/>
  <c r="G21" i="22"/>
  <c r="G52" i="22"/>
  <c r="G51" i="22"/>
  <c r="G48" i="22"/>
  <c r="G47" i="22"/>
  <c r="G81" i="22"/>
  <c r="G80" i="22"/>
  <c r="G79" i="22"/>
  <c r="G78" i="22"/>
  <c r="G66" i="22" l="1"/>
  <c r="G73" i="22"/>
  <c r="H36" i="22"/>
  <c r="G36" i="22" s="1"/>
  <c r="G76" i="22"/>
  <c r="H65" i="22"/>
  <c r="G65" i="22" s="1"/>
  <c r="G64" i="22"/>
  <c r="G20" i="22"/>
  <c r="H62" i="22" l="1"/>
  <c r="G18" i="22"/>
  <c r="I62" i="22"/>
  <c r="J62" i="22"/>
  <c r="G61" i="22"/>
  <c r="I58" i="22"/>
  <c r="J58" i="22"/>
  <c r="H58" i="22"/>
  <c r="G60" i="22"/>
  <c r="G43" i="22"/>
  <c r="G42" i="22"/>
  <c r="G27" i="22"/>
  <c r="G34" i="22"/>
  <c r="G50" i="22"/>
  <c r="G49" i="22"/>
  <c r="G54" i="22"/>
  <c r="G58" i="22" l="1"/>
  <c r="G24" i="22"/>
  <c r="G62" i="22"/>
  <c r="G40" i="22"/>
  <c r="G32" i="22"/>
  <c r="G45" i="22"/>
  <c r="G101" i="22" l="1"/>
</calcChain>
</file>

<file path=xl/sharedStrings.xml><?xml version="1.0" encoding="utf-8"?>
<sst xmlns="http://schemas.openxmlformats.org/spreadsheetml/2006/main" count="385" uniqueCount="223">
  <si>
    <t>Загальний фонд</t>
  </si>
  <si>
    <t>Спеціальний фонд</t>
  </si>
  <si>
    <t>Всього</t>
  </si>
  <si>
    <t xml:space="preserve"> </t>
  </si>
  <si>
    <t>у тому числі бюджет розвитку</t>
  </si>
  <si>
    <t>всього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</si>
  <si>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</si>
  <si>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</si>
  <si>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</si>
  <si>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</si>
  <si>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(код бюджету)</t>
  </si>
  <si>
    <t>Найменування місцевої / регіональної програми</t>
  </si>
  <si>
    <t>Дата і номер документа, яким затверджено місцеву регіональну програму</t>
  </si>
  <si>
    <t>(грн)</t>
  </si>
  <si>
    <t xml:space="preserve">        Візи:</t>
  </si>
  <si>
    <t>Ліліана РИМАР</t>
  </si>
  <si>
    <t>Вікторія ДОВЖИК</t>
  </si>
  <si>
    <t>Х</t>
  </si>
  <si>
    <t xml:space="preserve">Всього </t>
  </si>
  <si>
    <t>від ______________ № _______</t>
  </si>
  <si>
    <t>1200000</t>
  </si>
  <si>
    <t>Департамент житлового господарства та інфраструктури Львівської міської ради</t>
  </si>
  <si>
    <t>1210000</t>
  </si>
  <si>
    <t>1218821</t>
  </si>
  <si>
    <t>8821</t>
  </si>
  <si>
    <t>1060</t>
  </si>
  <si>
    <t>Надання пільгових довгострокових кредитів молодим сім'ям та одиноким молодим громадянам на будівництво/реконструкцію/ придбання житла</t>
  </si>
  <si>
    <t>Міська цільова програма забезпечення житлом молодих сімей та одиноких молодих громадян, зареєстрованих на території Львівської міської територіальної громади на 2023 - 2027 роки</t>
  </si>
  <si>
    <t>ухвала ЛМР від 02.03.2023 № 2940</t>
  </si>
  <si>
    <t>1216082  </t>
  </si>
  <si>
    <t>6082</t>
  </si>
  <si>
    <t>0610</t>
  </si>
  <si>
    <t>Придбання житла для окремих категорій населення відповідно до законодавства</t>
  </si>
  <si>
    <t>Міська цільова програма співфінансування придбання житла дітям-сиротам, дітям, позбавленим батьківського піклування, та особам з їх числа на період 2016-2030 роки</t>
  </si>
  <si>
    <t>ухвала ЛМР від 14.07.2016 № 788</t>
  </si>
  <si>
    <t>1216083 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</si>
  <si>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</si>
  <si>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</si>
  <si>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Управління соціального захисту департаменту гуманітарної політики Львівської міської ради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</si>
  <si>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</si>
  <si>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0800000</t>
  </si>
  <si>
    <t>0810000</t>
  </si>
  <si>
    <t>0813180</t>
  </si>
  <si>
    <t>Комплексна програма підтримки ветеранів війни та членів їх сімей, членів сімей загиблих (померлих) ветеранів війни, членів сімей загиблих (померлих) Захисників і Захисниць України на період дії воєнного стану в Україні</t>
  </si>
  <si>
    <t>Управління охорони здоров'я департаменту гуманітарної політики Львівської міської ради</t>
  </si>
  <si>
    <t>Інші програми та заходи у сфері охорони здоров'я</t>
  </si>
  <si>
    <t>Міська програма забезпечення осіб з інвалідністю, дітей з інвалідністю та інших окремих категорій жителів Львівської міської територіальної громади медичними виробами й іншими засобами для використання в амбулаторних умовах</t>
  </si>
  <si>
    <t xml:space="preserve">ухвала ЛМР </t>
  </si>
  <si>
    <t>0700000</t>
  </si>
  <si>
    <t>0710000</t>
  </si>
  <si>
    <t>0712152</t>
  </si>
  <si>
    <t>0763</t>
  </si>
  <si>
    <t>1100000</t>
  </si>
  <si>
    <t>Офіс спорту Львівської міської ради</t>
  </si>
  <si>
    <t>1110000</t>
  </si>
  <si>
    <t>1115062</t>
  </si>
  <si>
    <t>5062</t>
  </si>
  <si>
    <t>0810</t>
  </si>
  <si>
    <t>Підтримка спорту вищих досягнень та організацій, які здійснюють фізкультурно-спортивну діяльність в регіоні</t>
  </si>
  <si>
    <t>Програма надання премій Львівської міської ради за результатами Чемпіонату України з футболу (осіб з ампутацією)</t>
  </si>
  <si>
    <t xml:space="preserve">          Затверджено</t>
  </si>
  <si>
    <t>ухвалою міської ради</t>
  </si>
  <si>
    <t>Секретар ради</t>
  </si>
  <si>
    <t>Маркіян ЛОПАЧАК</t>
  </si>
  <si>
    <t>Директор департаменту фінансової політики</t>
  </si>
  <si>
    <t xml:space="preserve">Заступник директора департаменту фінансової </t>
  </si>
  <si>
    <t>політики - начальник управління бюджету</t>
  </si>
  <si>
    <t>1600000</t>
  </si>
  <si>
    <t>Департамент архітектури та просторового розвитку Львівської міської ради</t>
  </si>
  <si>
    <t>1610000</t>
  </si>
  <si>
    <t>1616090</t>
  </si>
  <si>
    <t>6090</t>
  </si>
  <si>
    <t>0640</t>
  </si>
  <si>
    <t>Інша діяльність у сфері житлово-комунального господарства</t>
  </si>
  <si>
    <t>Програма розвитку інфраструктурних проєктів Львівської міської територіальної громади</t>
  </si>
  <si>
    <t>ухвала ЛМР від 04.07.2024 № 4986</t>
  </si>
  <si>
    <t>Програма розвитку інфраструктурних та містобудівних проєктів Львівської міської територіальної громади</t>
  </si>
  <si>
    <t>1917421</t>
  </si>
  <si>
    <t>7421</t>
  </si>
  <si>
    <t>0453</t>
  </si>
  <si>
    <t>Утримання та розвиток наземного електротранспорту</t>
  </si>
  <si>
    <t>Програма соціально-економічного та культурного розвитку Львівської міської територіальної громади на 2024-2025 роки</t>
  </si>
  <si>
    <t>ухвала ЛМР від 04.07.2024 № 4971</t>
  </si>
  <si>
    <t>1900000</t>
  </si>
  <si>
    <t>Департамент міської мобільності та вуличної інфраструктури Львівської міської ради</t>
  </si>
  <si>
    <t>1910000</t>
  </si>
  <si>
    <t>0600000</t>
  </si>
  <si>
    <t>Управління освітньої інфраструктури департаменту освіти та культури Львівської міської ради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</si>
  <si>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</si>
  <si>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</si>
  <si>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</si>
  <si>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</si>
  <si>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</si>
  <si>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Програма "Простір психологічної підтримки" на 2026 рік</t>
  </si>
  <si>
    <t>Програма забезпечення діяльності у сфері міського електричного транспорту на території Львівської міської територіальної громади</t>
  </si>
  <si>
    <t>ухвала ЛМР від 28.03.2024 № 4560</t>
  </si>
  <si>
    <t xml:space="preserve">                 Додаток 6</t>
  </si>
  <si>
    <t>ухвала ЛМР від 26.02.2026 № 7523</t>
  </si>
  <si>
    <t>ухвала ЛМР від 26.02.2026 № 7530</t>
  </si>
  <si>
    <t>розпорядження начальника обласної військової адміністрації від 31.12.2025               № 1929/0/5-25ВА</t>
  </si>
  <si>
    <t>4100000</t>
  </si>
  <si>
    <t xml:space="preserve"> Галицька районна адміністрація Львівської міської ради</t>
  </si>
  <si>
    <t>4110000</t>
  </si>
  <si>
    <t>4116081</t>
  </si>
  <si>
    <t>6081</t>
  </si>
  <si>
    <t>Підготовка та реалізація публічних інвестиційних проектів/програм публічних інвестицій в галузі (секторі) «Житло» за рахунок коштів місцевого бюджету</t>
  </si>
  <si>
    <t>Програма ліквідації наслідків надзвичайної ситуації у Львівській міській територіальній громаді, спричинених збройною агресією російської федерації</t>
  </si>
  <si>
    <t>ухвала ЛМР від 30.01.2025 № 5861</t>
  </si>
  <si>
    <t>Програма ліквідації наслідків надзвичайної ситуації у Львівській міській територіальній громаді, спричинених збройною агресією російської федерації, злочинних дій третіх осіб, що кваліфіковані як терористичний акт</t>
  </si>
  <si>
    <t>4118110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</si>
  <si>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</si>
  <si>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</si>
  <si>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</si>
  <si>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1216081</t>
  </si>
  <si>
    <t>1218110</t>
  </si>
  <si>
    <t>0611300</t>
  </si>
  <si>
    <t>1300</t>
  </si>
  <si>
    <t>0990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</si>
  <si>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</si>
  <si>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Стратегія розвитку Львівської міської територіальної громади на 2026-2028 роки</t>
  </si>
  <si>
    <t>ухвала ЛМР від 08.02.2024 № 4301</t>
  </si>
  <si>
    <t>0617366</t>
  </si>
  <si>
    <t>7366</t>
  </si>
  <si>
    <t>0490</t>
  </si>
  <si>
    <t>Реалізація проектів у рамках Надзвичайної кредитної програми для відновлення України</t>
  </si>
  <si>
    <t>0712170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</si>
  <si>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</si>
  <si>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</si>
  <si>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</si>
  <si>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</si>
  <si>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</si>
  <si>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</si>
  <si>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Комплексна програма співпраці виконавчих органів Львівської міської ради з органами державної влади</t>
  </si>
  <si>
    <t>ухвала ЛМР від 28.11.2024 № 5590</t>
  </si>
  <si>
    <t>Управління культури департаменту освіти та культури Львівської міської ради</t>
  </si>
  <si>
    <t>0821</t>
  </si>
  <si>
    <t>Фінансова підтримка театрів</t>
  </si>
  <si>
    <t>Програма розвитку театрального мистецтва та фінансової підтримки театрів у Львівській міській територіальній громаді до 2035 року</t>
  </si>
  <si>
    <t>ухвала ЛМР від 16.09.2025 № 6829</t>
  </si>
  <si>
    <t>0829</t>
  </si>
  <si>
    <t>Забезпечення діяльності інших закладів в галузі культури і мистецтва</t>
  </si>
  <si>
    <t>Програма розвитку кінематографії у Львівській міській територіальній громаді на 2021-2030 роки</t>
  </si>
  <si>
    <t>ухвала ЛМР від 23.04.2015 № 4531</t>
  </si>
  <si>
    <t>1119770</t>
  </si>
  <si>
    <t>Інші субвенції з місцевого бюджету</t>
  </si>
  <si>
    <t>3200000</t>
  </si>
  <si>
    <t>Департамент освіти та культури Львівської міської ради</t>
  </si>
  <si>
    <t>3210000</t>
  </si>
  <si>
    <t>3211300</t>
  </si>
  <si>
    <t>ухвала ЛМР від 26.02.2026 № 7527</t>
  </si>
  <si>
    <t>0717366</t>
  </si>
  <si>
    <t>2152</t>
  </si>
  <si>
    <t>Міська програма реалізації комплексних заходів із забезпечення безперебійної роботи закладів охорони здоров’я Львівської міської територіальної громади</t>
  </si>
  <si>
    <t>ухвала ЛМР від 04.07.2024 № 4979</t>
  </si>
  <si>
    <t>0813242</t>
  </si>
  <si>
    <t>3242</t>
  </si>
  <si>
    <t>1090</t>
  </si>
  <si>
    <t>Інші заходи та заклади у сфері соціального захисту і соціального забезпечення</t>
  </si>
  <si>
    <t>Комплексна програма соціальної підтримки окремих категорій громадян Львівської міської територіальної громади</t>
  </si>
  <si>
    <t>ухвала ЛМР від 19.06.2014 № 3432</t>
  </si>
  <si>
    <t>2700000</t>
  </si>
  <si>
    <t xml:space="preserve"> Департамент економічного розвитку Львівської міської ради</t>
  </si>
  <si>
    <t>2710000</t>
  </si>
  <si>
    <t>2717693</t>
  </si>
  <si>
    <t>7693</t>
  </si>
  <si>
    <t>Інші заходи, пов'язані з економічною діяльністю</t>
  </si>
  <si>
    <t>2719800</t>
  </si>
  <si>
    <t>Програма заходів щодо підготовки Львівської міської територіальної громади до національного спротиву на 2022-2026 роки</t>
  </si>
  <si>
    <t>ухвала ЛМР від 17.02.2022 № 1981</t>
  </si>
  <si>
    <t>ухвала ЛМР</t>
  </si>
  <si>
    <t xml:space="preserve">Програма утримання та забезпечення належного функціонування багатофункціонального комплексу на вул. І. Миколайчука у м. Львові </t>
  </si>
  <si>
    <t>0200000</t>
  </si>
  <si>
    <t>Виконавчий комітет Львівської міської ради</t>
  </si>
  <si>
    <t>0210000</t>
  </si>
  <si>
    <t>0217670</t>
  </si>
  <si>
    <t>7670</t>
  </si>
  <si>
    <t>Внески до статутного капіталу суб'єктів господарювання</t>
  </si>
  <si>
    <t>0218240</t>
  </si>
  <si>
    <t>8240</t>
  </si>
  <si>
    <t>0380</t>
  </si>
  <si>
    <t>Заходи та роботи з територіальної оборони</t>
  </si>
  <si>
    <t>0618340</t>
  </si>
  <si>
    <t>8340</t>
  </si>
  <si>
    <t>0540</t>
  </si>
  <si>
    <t>Природоохоронні заходи за рахунок цільових фондів</t>
  </si>
  <si>
    <t>Комплексна екологічна програма на 2024-2028 роки для Львівської міської територіальної громади</t>
  </si>
  <si>
    <t>ухвала ЛМР від 28.03.2024 № 4526</t>
  </si>
  <si>
    <t>1218340</t>
  </si>
  <si>
    <t>1400000</t>
  </si>
  <si>
    <t>Управління екології та природних ресурсів департаменту природних ресурсів та будівництва Львівської міської ради</t>
  </si>
  <si>
    <t>1410000</t>
  </si>
  <si>
    <t>1418340</t>
  </si>
  <si>
    <t>2800000</t>
  </si>
  <si>
    <t>Департамент природних ресурсів та будівництва Львівської міської ради</t>
  </si>
  <si>
    <t>2810000</t>
  </si>
  <si>
    <t>2818340</t>
  </si>
  <si>
    <t>4118340</t>
  </si>
  <si>
    <t>4200000</t>
  </si>
  <si>
    <t>Залізнична районна адміністрація Львівської міської ради</t>
  </si>
  <si>
    <t>4210000</t>
  </si>
  <si>
    <t>4218340</t>
  </si>
  <si>
    <t>4300000</t>
  </si>
  <si>
    <t xml:space="preserve"> Личаківська районна адміністрація Львівської міської ради</t>
  </si>
  <si>
    <t>4310000</t>
  </si>
  <si>
    <t>4318340</t>
  </si>
  <si>
    <t>4400000</t>
  </si>
  <si>
    <t>Франківська районна адміністрація Львівської міської ради</t>
  </si>
  <si>
    <t>4410000</t>
  </si>
  <si>
    <t>4418340</t>
  </si>
  <si>
    <t>4500000</t>
  </si>
  <si>
    <t xml:space="preserve"> Шевченківська районна адміністрація Львівської міської ради</t>
  </si>
  <si>
    <t>4510000</t>
  </si>
  <si>
    <t>4518340</t>
  </si>
  <si>
    <t>4600000</t>
  </si>
  <si>
    <t xml:space="preserve"> Сихівська районна адміністрація Львівської міської ради</t>
  </si>
  <si>
    <t>4610000</t>
  </si>
  <si>
    <t>4618340</t>
  </si>
  <si>
    <t>4700000</t>
  </si>
  <si>
    <t>Офіс агломерації та розвитку громад Львівської міської ради</t>
  </si>
  <si>
    <t>4710000</t>
  </si>
  <si>
    <t>4718340</t>
  </si>
  <si>
    <t>Член редакційної комісії</t>
  </si>
  <si>
    <t>Зміни до розподілу витрат бюджету Львівської міської територіальної громади на реалізацію місцевих / регіональних програм у 2026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</si>
</sst>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0_р_._-;\-* #,##0.00_р_._-;_-* &quot;-&quot;??_р_._-;_-@_-"/>
    <numFmt numFmtId="166" formatCode="#,##0.0"/>
    <numFmt numFmtId="167" formatCode="_-* #,##0.00_₴_-;\-* #,##0.00_₴_-;_-* &quot;-&quot;??_₴_-;_-@_-"/>
  </numFmts>
  <fonts count="26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5"/>
      <name val="Arial"/>
      <family val="2"/>
      <charset val="204"/>
    </font>
    <font>
      <sz val="10"/>
      <name val="Times New Roman"/>
      <family val="1"/>
      <charset val="204"/>
    </font>
    <font>
      <b/>
      <sz val="18"/>
      <name val="Arial"/>
      <family val="2"/>
      <charset val="204"/>
    </font>
    <font>
      <sz val="20"/>
      <name val="Arial"/>
      <family val="2"/>
      <charset val="204"/>
    </font>
    <font>
      <sz val="20"/>
      <name val="Times New Roman"/>
      <family val="1"/>
      <charset val="204"/>
    </font>
    <font>
      <i/>
      <sz val="12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>
      <alignment vertical="top"/>
    </xf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02">
    <xf numFmtId="0" fontId="0" fillId="0" borderId="0" xfId="0"/>
    <xf numFmtId="0" fontId="13" fillId="0" borderId="0" xfId="0" applyFont="1"/>
    <xf numFmtId="0" fontId="16" fillId="0" borderId="0" xfId="0" applyFont="1"/>
    <xf numFmtId="0" fontId="18" fillId="0" borderId="0" xfId="0" applyFont="1"/>
    <xf numFmtId="1" fontId="18" fillId="0" borderId="0" xfId="0" applyNumberFormat="1" applyFont="1"/>
    <xf numFmtId="3" fontId="13" fillId="0" borderId="0" xfId="0" applyNumberFormat="1" applyFont="1"/>
    <xf numFmtId="3" fontId="16" fillId="0" borderId="0" xfId="0" applyNumberFormat="1" applyFont="1"/>
    <xf numFmtId="0" fontId="13" fillId="0" borderId="0" xfId="0" applyFont="1" applyAlignment="1">
      <alignment horizontal="center"/>
    </xf>
    <xf numFmtId="1" fontId="18" fillId="0" borderId="0" xfId="0" applyNumberFormat="1" applyFont="1" applyAlignment="1">
      <alignment horizontal="right" vertical="top"/>
    </xf>
    <xf numFmtId="166" fontId="17" fillId="0" borderId="0" xfId="0" applyNumberFormat="1" applyFont="1"/>
    <xf numFmtId="4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/>
    </xf>
    <xf numFmtId="0" fontId="17" fillId="0" borderId="0" xfId="0" applyFont="1"/>
    <xf numFmtId="166" fontId="16" fillId="0" borderId="0" xfId="0" applyNumberFormat="1" applyFont="1"/>
    <xf numFmtId="0" fontId="16" fillId="0" borderId="0" xfId="0" applyFont="1" applyAlignment="1">
      <alignment horizontal="center"/>
    </xf>
    <xf numFmtId="166" fontId="13" fillId="0" borderId="0" xfId="0" applyNumberFormat="1" applyFont="1"/>
    <xf numFmtId="0" fontId="18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3" fontId="18" fillId="0" borderId="0" xfId="0" applyNumberFormat="1" applyFont="1"/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17" fillId="23" borderId="0" xfId="0" applyFont="1" applyFill="1" applyAlignment="1">
      <alignment horizontal="center" vertical="top" wrapText="1"/>
    </xf>
    <xf numFmtId="0" fontId="19" fillId="23" borderId="0" xfId="0" applyFont="1" applyFill="1" applyAlignment="1">
      <alignment horizontal="center" vertical="top" wrapText="1"/>
    </xf>
    <xf numFmtId="0" fontId="17" fillId="23" borderId="6" xfId="0" applyFont="1" applyFill="1" applyBorder="1" applyAlignment="1">
      <alignment horizontal="center"/>
    </xf>
    <xf numFmtId="0" fontId="13" fillId="23" borderId="6" xfId="0" applyFont="1" applyFill="1" applyBorder="1" applyAlignment="1">
      <alignment horizontal="center"/>
    </xf>
    <xf numFmtId="0" fontId="16" fillId="23" borderId="0" xfId="0" applyFont="1" applyFill="1" applyAlignment="1">
      <alignment horizontal="center"/>
    </xf>
    <xf numFmtId="0" fontId="13" fillId="23" borderId="0" xfId="0" applyFont="1" applyFill="1" applyAlignment="1">
      <alignment horizontal="center"/>
    </xf>
    <xf numFmtId="3" fontId="16" fillId="23" borderId="0" xfId="0" applyNumberFormat="1" applyFont="1" applyFill="1" applyAlignment="1">
      <alignment horizontal="center" vertical="top"/>
    </xf>
    <xf numFmtId="3" fontId="16" fillId="23" borderId="5" xfId="0" applyNumberFormat="1" applyFont="1" applyFill="1" applyBorder="1" applyAlignment="1">
      <alignment horizontal="center" vertical="top" wrapText="1"/>
    </xf>
    <xf numFmtId="0" fontId="16" fillId="23" borderId="5" xfId="0" applyFont="1" applyFill="1" applyBorder="1" applyAlignment="1">
      <alignment horizontal="center" vertical="center" wrapText="1"/>
    </xf>
    <xf numFmtId="3" fontId="16" fillId="23" borderId="5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left"/>
    </xf>
    <xf numFmtId="3" fontId="20" fillId="0" borderId="0" xfId="0" applyNumberFormat="1" applyFont="1"/>
    <xf numFmtId="1" fontId="20" fillId="0" borderId="0" xfId="0" applyNumberFormat="1" applyFont="1"/>
    <xf numFmtId="0" fontId="23" fillId="0" borderId="0" xfId="51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left" vertical="center"/>
    </xf>
    <xf numFmtId="165" fontId="23" fillId="0" borderId="0" xfId="0" applyNumberFormat="1" applyFont="1" applyAlignment="1">
      <alignment horizontal="center" vertical="center"/>
    </xf>
    <xf numFmtId="1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23" fillId="0" borderId="0" xfId="0" applyNumberFormat="1" applyFont="1"/>
    <xf numFmtId="0" fontId="23" fillId="0" borderId="0" xfId="51" applyFont="1" applyAlignment="1">
      <alignment horizontal="right" vertical="center"/>
    </xf>
    <xf numFmtId="49" fontId="19" fillId="23" borderId="5" xfId="0" applyNumberFormat="1" applyFont="1" applyFill="1" applyBorder="1" applyAlignment="1">
      <alignment horizontal="center" vertical="top"/>
    </xf>
    <xf numFmtId="49" fontId="16" fillId="23" borderId="5" xfId="0" applyNumberFormat="1" applyFont="1" applyFill="1" applyBorder="1" applyAlignment="1">
      <alignment horizontal="center" vertical="top"/>
    </xf>
    <xf numFmtId="0" fontId="19" fillId="23" borderId="5" xfId="0" applyFont="1" applyFill="1" applyBorder="1" applyAlignment="1">
      <alignment horizontal="center" vertical="top" wrapText="1"/>
    </xf>
    <xf numFmtId="0" fontId="16" fillId="23" borderId="5" xfId="0" applyFont="1" applyFill="1" applyBorder="1" applyAlignment="1">
      <alignment vertical="top" wrapText="1"/>
    </xf>
    <xf numFmtId="3" fontId="19" fillId="23" borderId="5" xfId="47" applyNumberFormat="1" applyFont="1" applyFill="1" applyBorder="1" applyAlignment="1">
      <alignment horizontal="center" vertical="top"/>
    </xf>
    <xf numFmtId="0" fontId="19" fillId="23" borderId="5" xfId="0" applyFont="1" applyFill="1" applyBorder="1" applyAlignment="1">
      <alignment horizontal="left" vertical="top" wrapText="1"/>
    </xf>
    <xf numFmtId="3" fontId="16" fillId="23" borderId="5" xfId="47" applyNumberFormat="1" applyFont="1" applyFill="1" applyBorder="1" applyAlignment="1">
      <alignment horizontal="center" vertical="top"/>
    </xf>
    <xf numFmtId="0" fontId="16" fillId="23" borderId="5" xfId="0" applyFont="1" applyFill="1" applyBorder="1" applyAlignment="1">
      <alignment horizontal="left" vertical="top" wrapText="1"/>
    </xf>
    <xf numFmtId="3" fontId="16" fillId="23" borderId="5" xfId="0" applyNumberFormat="1" applyFont="1" applyFill="1" applyBorder="1" applyAlignment="1">
      <alignment horizontal="center" vertical="top"/>
    </xf>
    <xf numFmtId="166" fontId="16" fillId="23" borderId="5" xfId="47" applyNumberFormat="1" applyFont="1" applyFill="1" applyBorder="1">
      <alignment vertical="top"/>
    </xf>
    <xf numFmtId="166" fontId="16" fillId="23" borderId="5" xfId="47" applyNumberFormat="1" applyFont="1" applyFill="1" applyBorder="1" applyAlignment="1">
      <alignment horizontal="center" vertical="top"/>
    </xf>
    <xf numFmtId="3" fontId="19" fillId="23" borderId="5" xfId="0" applyNumberFormat="1" applyFont="1" applyFill="1" applyBorder="1" applyAlignment="1">
      <alignment horizontal="center" vertical="top"/>
    </xf>
    <xf numFmtId="0" fontId="19" fillId="23" borderId="5" xfId="0" applyFont="1" applyFill="1" applyBorder="1" applyAlignment="1">
      <alignment vertical="top" wrapText="1"/>
    </xf>
    <xf numFmtId="49" fontId="16" fillId="23" borderId="8" xfId="0" applyNumberFormat="1" applyFont="1" applyFill="1" applyBorder="1" applyAlignment="1">
      <alignment horizontal="center" vertical="top"/>
    </xf>
    <xf numFmtId="0" fontId="16" fillId="23" borderId="0" xfId="0" applyFont="1" applyFill="1" applyAlignment="1">
      <alignment vertical="top" wrapText="1"/>
    </xf>
    <xf numFmtId="3" fontId="16" fillId="23" borderId="9" xfId="0" applyNumberFormat="1" applyFont="1" applyFill="1" applyBorder="1" applyAlignment="1">
      <alignment horizontal="center" vertical="top"/>
    </xf>
    <xf numFmtId="3" fontId="19" fillId="23" borderId="0" xfId="47" applyNumberFormat="1" applyFont="1" applyFill="1" applyAlignment="1">
      <alignment horizontal="center" vertical="top"/>
    </xf>
    <xf numFmtId="0" fontId="16" fillId="23" borderId="10" xfId="0" applyFont="1" applyFill="1" applyBorder="1" applyAlignment="1">
      <alignment horizontal="left" vertical="top" wrapText="1"/>
    </xf>
    <xf numFmtId="0" fontId="16" fillId="23" borderId="10" xfId="0" applyFont="1" applyFill="1" applyBorder="1" applyAlignment="1">
      <alignment horizontal="center" vertical="top" wrapText="1"/>
    </xf>
    <xf numFmtId="3" fontId="16" fillId="23" borderId="10" xfId="0" applyNumberFormat="1" applyFont="1" applyFill="1" applyBorder="1" applyAlignment="1">
      <alignment horizontal="center" vertical="top"/>
    </xf>
    <xf numFmtId="0" fontId="16" fillId="23" borderId="8" xfId="0" applyFont="1" applyFill="1" applyBorder="1" applyAlignment="1">
      <alignment horizontal="left" vertical="top" wrapText="1"/>
    </xf>
    <xf numFmtId="0" fontId="16" fillId="23" borderId="8" xfId="0" applyFont="1" applyFill="1" applyBorder="1" applyAlignment="1">
      <alignment horizontal="center" vertical="top" wrapText="1"/>
    </xf>
    <xf numFmtId="3" fontId="16" fillId="23" borderId="8" xfId="0" applyNumberFormat="1" applyFont="1" applyFill="1" applyBorder="1" applyAlignment="1">
      <alignment horizontal="center" vertical="top"/>
    </xf>
    <xf numFmtId="4" fontId="19" fillId="23" borderId="5" xfId="47" applyNumberFormat="1" applyFont="1" applyFill="1" applyBorder="1" applyAlignment="1">
      <alignment horizontal="center" vertical="top"/>
    </xf>
    <xf numFmtId="4" fontId="19" fillId="23" borderId="5" xfId="0" applyNumberFormat="1" applyFont="1" applyFill="1" applyBorder="1" applyAlignment="1">
      <alignment horizontal="center" vertical="top"/>
    </xf>
    <xf numFmtId="49" fontId="25" fillId="23" borderId="5" xfId="0" applyNumberFormat="1" applyFont="1" applyFill="1" applyBorder="1" applyAlignment="1">
      <alignment horizontal="center" vertical="top"/>
    </xf>
    <xf numFmtId="0" fontId="25" fillId="23" borderId="5" xfId="0" applyFont="1" applyFill="1" applyBorder="1" applyAlignment="1">
      <alignment vertical="top" wrapText="1"/>
    </xf>
    <xf numFmtId="0" fontId="25" fillId="23" borderId="5" xfId="0" applyFont="1" applyFill="1" applyBorder="1" applyAlignment="1">
      <alignment horizontal="center" vertical="top" wrapText="1"/>
    </xf>
    <xf numFmtId="4" fontId="18" fillId="0" borderId="0" xfId="0" applyNumberFormat="1" applyFont="1"/>
    <xf numFmtId="0" fontId="16" fillId="23" borderId="0" xfId="0" applyFont="1" applyFill="1" applyAlignment="1">
      <alignment horizontal="left" vertical="top" wrapText="1"/>
    </xf>
    <xf numFmtId="4" fontId="16" fillId="23" borderId="10" xfId="0" applyNumberFormat="1" applyFont="1" applyFill="1" applyBorder="1" applyAlignment="1">
      <alignment horizontal="center" vertical="top"/>
    </xf>
    <xf numFmtId="4" fontId="16" fillId="23" borderId="5" xfId="0" applyNumberFormat="1" applyFont="1" applyFill="1" applyBorder="1" applyAlignment="1">
      <alignment horizontal="center" vertical="top"/>
    </xf>
    <xf numFmtId="4" fontId="16" fillId="23" borderId="9" xfId="0" applyNumberFormat="1" applyFont="1" applyFill="1" applyBorder="1" applyAlignment="1">
      <alignment horizontal="center" vertical="top"/>
    </xf>
    <xf numFmtId="4" fontId="16" fillId="23" borderId="8" xfId="0" applyNumberFormat="1" applyFont="1" applyFill="1" applyBorder="1" applyAlignment="1">
      <alignment horizontal="center" vertical="top"/>
    </xf>
    <xf numFmtId="3" fontId="16" fillId="23" borderId="11" xfId="0" applyNumberFormat="1" applyFont="1" applyFill="1" applyBorder="1" applyAlignment="1">
      <alignment horizontal="center" vertical="top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6" fillId="23" borderId="5" xfId="0" applyFont="1" applyFill="1" applyBorder="1" applyAlignment="1">
      <alignment horizontal="center" vertical="top" wrapText="1"/>
    </xf>
    <xf numFmtId="0" fontId="16" fillId="23" borderId="5" xfId="0" applyFont="1" applyFill="1" applyBorder="1" applyAlignment="1">
      <alignment horizontal="center" vertical="top" wrapText="1"/>
    </xf>
    <xf numFmtId="0" fontId="13" fillId="23" borderId="5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/>
    </xf>
    <xf numFmtId="2" fontId="2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16" fillId="23" borderId="7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left" wrapText="1"/>
    </xf>
    <xf numFmtId="0" fontId="22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6" fillId="23" borderId="6" xfId="0" applyFont="1" applyFill="1" applyBorder="1" applyAlignment="1">
      <alignment horizontal="center" wrapText="1"/>
    </xf>
    <xf numFmtId="0" fontId="19" fillId="23" borderId="5" xfId="0" applyFont="1" applyFill="1" applyBorder="1" applyAlignment="1">
      <alignment horizontal="center" vertical="top"/>
    </xf>
    <xf numFmtId="0" fontId="16" fillId="23" borderId="5" xfId="0" applyFont="1" applyFill="1" applyBorder="1" applyAlignment="1">
      <alignment horizontal="left" vertical="center" wrapText="1"/>
    </xf>
    <xf numFmtId="3" fontId="19" fillId="23" borderId="5" xfId="0" applyNumberFormat="1" applyFont="1" applyFill="1" applyBorder="1" applyAlignment="1">
      <alignment horizontal="center" vertical="center" wrapText="1"/>
    </xf>
    <xf numFmtId="0" fontId="19" fillId="23" borderId="5" xfId="0" applyFont="1" applyFill="1" applyBorder="1" applyAlignment="1">
      <alignment horizontal="left" vertical="top"/>
    </xf>
    <xf numFmtId="2" fontId="16" fillId="23" borderId="5" xfId="0" applyNumberFormat="1" applyFont="1" applyFill="1" applyBorder="1" applyAlignment="1">
      <alignment horizontal="left" vertical="top" wrapText="1"/>
    </xf>
    <xf numFmtId="2" fontId="16" fillId="23" borderId="5" xfId="0" applyNumberFormat="1" applyFont="1" applyFill="1" applyBorder="1" applyAlignment="1">
      <alignment horizontal="center" vertical="top" wrapText="1"/>
    </xf>
  </cellXfs>
  <cellStyles count="7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7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Звичайний_Додаток _ 3 зм_ни 4575" xfId="47"/>
    <cellStyle name="Итог" xfId="48"/>
    <cellStyle name="Нейтральный" xfId="49"/>
    <cellStyle name="Обычный 11 4" xfId="50"/>
    <cellStyle name="Обычный 2" xfId="51"/>
    <cellStyle name="Обычный 2 2" xfId="59"/>
    <cellStyle name="Обычный 3" xfId="56"/>
    <cellStyle name="Плохой" xfId="52"/>
    <cellStyle name="Пояснение" xfId="53"/>
    <cellStyle name="Примечание" xfId="54"/>
    <cellStyle name="Стиль 1" xfId="55"/>
    <cellStyle name="Финансовый 2" xfId="58"/>
    <cellStyle name="Финансовый 2 2" xfId="65"/>
    <cellStyle name="Финансовый 2 2 2" xfId="62"/>
    <cellStyle name="Финансовый 2 2 2 2" xfId="66"/>
    <cellStyle name="Финансовый 2 3" xfId="61"/>
    <cellStyle name="Финансовый 3" xfId="69"/>
    <cellStyle name="Фінансовий 2" xfId="63"/>
    <cellStyle name="Фінансовий 2 2" xfId="67"/>
    <cellStyle name="Фінансовий 3" xfId="60"/>
    <cellStyle name="Фінансовий 3 2" xfId="64"/>
    <cellStyle name="Фінансовий 4" xfId="6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53E040"/>
      <color rgb="FF008000"/>
      <color rgb="FFCC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100</xdr:row>
      <xdr:rowOff>0</xdr:rowOff>
    </xdr:from>
    <xdr:to>
      <xdr:col>5</xdr:col>
      <xdr:colOff>7620</xdr:colOff>
      <xdr:row>100</xdr:row>
      <xdr:rowOff>7620</xdr:rowOff>
    </xdr:to>
    <xdr:pic>
      <xdr:nvPicPr>
        <xdr:cNvPr id="2" name="Рисунок 1" descr="https://www8.city-adm.lviv.ua/icons/ecblank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16291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100</xdr:row>
      <xdr:rowOff>0</xdr:rowOff>
    </xdr:from>
    <xdr:ext cx="7620" cy="7620"/>
    <xdr:pic>
      <xdr:nvPicPr>
        <xdr:cNvPr id="3" name="Рисунок 2" descr="https://www8.city-adm.lviv.ua/icons/ecblank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173050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4" name="Рисунок 3" descr="https://www8.city-adm.lviv.ua/icons/ecblank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9342" y="6333994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101</xdr:row>
      <xdr:rowOff>0</xdr:rowOff>
    </xdr:from>
    <xdr:ext cx="7620" cy="7620"/>
    <xdr:pic>
      <xdr:nvPicPr>
        <xdr:cNvPr id="5" name="Рисунок 4" descr="https://www8.city-adm.lviv.ua/icons/ecblank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9342" y="649265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100</xdr:row>
      <xdr:rowOff>0</xdr:rowOff>
    </xdr:from>
    <xdr:to>
      <xdr:col>5</xdr:col>
      <xdr:colOff>7620</xdr:colOff>
      <xdr:row>100</xdr:row>
      <xdr:rowOff>7620</xdr:rowOff>
    </xdr:to>
    <xdr:pic>
      <xdr:nvPicPr>
        <xdr:cNvPr id="6" name="Рисунок 5" descr="https://www8.city-adm.lviv.ua/icons/ecblank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5532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100</xdr:row>
      <xdr:rowOff>0</xdr:rowOff>
    </xdr:from>
    <xdr:ext cx="7620" cy="7620"/>
    <xdr:pic>
      <xdr:nvPicPr>
        <xdr:cNvPr id="7" name="Рисунок 6" descr="https://www8.city-adm.lviv.ua/icons/ecblank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61263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8" name="Рисунок 7" descr="https://www8.city-adm.lviv.ua/icons/ecblank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61263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101</xdr:row>
      <xdr:rowOff>0</xdr:rowOff>
    </xdr:from>
    <xdr:ext cx="7620" cy="7620"/>
    <xdr:pic>
      <xdr:nvPicPr>
        <xdr:cNvPr id="9" name="Рисунок 8" descr="https://www8.city-adm.lviv.ua/icons/ecblank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43051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100</xdr:row>
      <xdr:rowOff>0</xdr:rowOff>
    </xdr:from>
    <xdr:to>
      <xdr:col>5</xdr:col>
      <xdr:colOff>7620</xdr:colOff>
      <xdr:row>100</xdr:row>
      <xdr:rowOff>7620</xdr:rowOff>
    </xdr:to>
    <xdr:pic>
      <xdr:nvPicPr>
        <xdr:cNvPr id="10" name="Рисунок 9" descr="https://www8.city-adm.lviv.ua/icons/ecblank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2992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1" name="Рисунок 10" descr="https://www8.city-adm.lviv.ua/icons/ecblank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4401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101</xdr:row>
      <xdr:rowOff>0</xdr:rowOff>
    </xdr:from>
    <xdr:to>
      <xdr:col>5</xdr:col>
      <xdr:colOff>7620</xdr:colOff>
      <xdr:row>101</xdr:row>
      <xdr:rowOff>7620</xdr:rowOff>
    </xdr:to>
    <xdr:pic>
      <xdr:nvPicPr>
        <xdr:cNvPr id="20" name="Рисунок 19" descr="https://www8.city-adm.lviv.ua/icons/ecblank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101</xdr:row>
      <xdr:rowOff>0</xdr:rowOff>
    </xdr:from>
    <xdr:ext cx="7620" cy="7620"/>
    <xdr:pic>
      <xdr:nvPicPr>
        <xdr:cNvPr id="21" name="Рисунок 20" descr="https://www8.city-adm.lviv.ua/icons/ecblank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101</xdr:row>
      <xdr:rowOff>0</xdr:rowOff>
    </xdr:from>
    <xdr:ext cx="7620" cy="7620"/>
    <xdr:pic>
      <xdr:nvPicPr>
        <xdr:cNvPr id="22" name="Рисунок 21" descr="https://www8.city-adm.lviv.ua/icons/ecblank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101</xdr:row>
      <xdr:rowOff>0</xdr:rowOff>
    </xdr:from>
    <xdr:ext cx="7620" cy="7620"/>
    <xdr:pic>
      <xdr:nvPicPr>
        <xdr:cNvPr id="23" name="Рисунок 22" descr="https://www8.city-adm.lviv.ua/icons/ecblank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101</xdr:row>
      <xdr:rowOff>0</xdr:rowOff>
    </xdr:from>
    <xdr:to>
      <xdr:col>5</xdr:col>
      <xdr:colOff>7620</xdr:colOff>
      <xdr:row>101</xdr:row>
      <xdr:rowOff>7620</xdr:rowOff>
    </xdr:to>
    <xdr:pic>
      <xdr:nvPicPr>
        <xdr:cNvPr id="24" name="Рисунок 23" descr="https://www8.city-adm.lviv.ua/icons/ecblank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101</xdr:row>
      <xdr:rowOff>0</xdr:rowOff>
    </xdr:from>
    <xdr:ext cx="7620" cy="7620"/>
    <xdr:pic>
      <xdr:nvPicPr>
        <xdr:cNvPr id="25" name="Рисунок 24" descr="https://www8.city-adm.lviv.ua/icons/ecblank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101</xdr:row>
      <xdr:rowOff>0</xdr:rowOff>
    </xdr:from>
    <xdr:ext cx="7620" cy="7620"/>
    <xdr:pic>
      <xdr:nvPicPr>
        <xdr:cNvPr id="26" name="Рисунок 25" descr="https://www8.city-adm.lviv.ua/icons/ecblank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101</xdr:row>
      <xdr:rowOff>0</xdr:rowOff>
    </xdr:from>
    <xdr:ext cx="7620" cy="7620"/>
    <xdr:pic>
      <xdr:nvPicPr>
        <xdr:cNvPr id="27" name="Рисунок 26" descr="https://www8.city-adm.lviv.ua/icons/ecblank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792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52" name="Рисунок 51" descr="https://www8.city-adm.lviv.ua/icons/ecblank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1890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53" name="Рисунок 52" descr="https://www8.city-adm.lviv.ua/icons/ecblank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49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54" name="Рисунок 53" descr="https://www8.city-adm.lviv.ua/icons/ecblank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49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55" name="Рисунок 54" descr="https://www8.city-adm.lviv.ua/icons/ecblank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1890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56" name="Рисунок 55" descr="https://www8.city-adm.lviv.ua/icons/ecblank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49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57" name="Рисунок 56" descr="https://www8.city-adm.lviv.ua/icons/ecblank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49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101</xdr:row>
      <xdr:rowOff>0</xdr:rowOff>
    </xdr:from>
    <xdr:ext cx="7620" cy="7620"/>
    <xdr:pic>
      <xdr:nvPicPr>
        <xdr:cNvPr id="12" name="Рисунок 11" descr="https://www8.city-adm.lviv.ua/icons/ecblank.gif">
          <a:extLst>
            <a:ext uri="{FF2B5EF4-FFF2-40B4-BE49-F238E27FC236}">
              <a16:creationId xmlns:a16="http://schemas.microsoft.com/office/drawing/2014/main" id="{174B3E6E-568A-4EB5-957B-8FE916151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4719" y="115169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101</xdr:row>
      <xdr:rowOff>0</xdr:rowOff>
    </xdr:from>
    <xdr:ext cx="7620" cy="7620"/>
    <xdr:pic>
      <xdr:nvPicPr>
        <xdr:cNvPr id="13" name="Рисунок 12" descr="https://www8.city-adm.lviv.ua/icons/ecblank.gif">
          <a:extLst>
            <a:ext uri="{FF2B5EF4-FFF2-40B4-BE49-F238E27FC236}">
              <a16:creationId xmlns:a16="http://schemas.microsoft.com/office/drawing/2014/main" id="{982C326D-AC12-4E50-9A4F-FB70EC83F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4719" y="115169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4" name="Рисунок 13" descr="https://www8.city-adm.lviv.ua/icons/ecblank.gif">
          <a:extLst>
            <a:ext uri="{FF2B5EF4-FFF2-40B4-BE49-F238E27FC236}">
              <a16:creationId xmlns:a16="http://schemas.microsoft.com/office/drawing/2014/main" id="{BE041FDC-DB89-4999-B416-8C9B0BA02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4938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5" name="Рисунок 14" descr="https://www8.city-adm.lviv.ua/icons/ecblank.gif">
          <a:extLst>
            <a:ext uri="{FF2B5EF4-FFF2-40B4-BE49-F238E27FC236}">
              <a16:creationId xmlns:a16="http://schemas.microsoft.com/office/drawing/2014/main" id="{266B0F4E-B02A-43B4-BD9C-9B240C6BF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4938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100</xdr:row>
      <xdr:rowOff>0</xdr:rowOff>
    </xdr:from>
    <xdr:to>
      <xdr:col>5</xdr:col>
      <xdr:colOff>7620</xdr:colOff>
      <xdr:row>100</xdr:row>
      <xdr:rowOff>7620</xdr:rowOff>
    </xdr:to>
    <xdr:pic>
      <xdr:nvPicPr>
        <xdr:cNvPr id="16" name="Рисунок 15" descr="https://www8.city-adm.lviv.ua/icons/ecblank.gif">
          <a:extLst>
            <a:ext uri="{FF2B5EF4-FFF2-40B4-BE49-F238E27FC236}">
              <a16:creationId xmlns:a16="http://schemas.microsoft.com/office/drawing/2014/main" id="{C76E95B7-E707-419F-B06A-BB8421906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7" name="Рисунок 16" descr="https://www8.city-adm.lviv.ua/icons/ecblank.gif">
          <a:extLst>
            <a:ext uri="{FF2B5EF4-FFF2-40B4-BE49-F238E27FC236}">
              <a16:creationId xmlns:a16="http://schemas.microsoft.com/office/drawing/2014/main" id="{5C6D5265-CB96-4066-A22B-C7F1A67C6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18" name="Рисунок 17" descr="https://www8.city-adm.lviv.ua/icons/ecblank.gif">
          <a:extLst>
            <a:ext uri="{FF2B5EF4-FFF2-40B4-BE49-F238E27FC236}">
              <a16:creationId xmlns:a16="http://schemas.microsoft.com/office/drawing/2014/main" id="{E5B09F67-241F-46AE-9D23-2BC39930A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100</xdr:row>
      <xdr:rowOff>0</xdr:rowOff>
    </xdr:from>
    <xdr:to>
      <xdr:col>5</xdr:col>
      <xdr:colOff>7620</xdr:colOff>
      <xdr:row>100</xdr:row>
      <xdr:rowOff>7620</xdr:rowOff>
    </xdr:to>
    <xdr:pic>
      <xdr:nvPicPr>
        <xdr:cNvPr id="19" name="Рисунок 18" descr="https://www8.city-adm.lviv.ua/icons/ecblank.gif">
          <a:extLst>
            <a:ext uri="{FF2B5EF4-FFF2-40B4-BE49-F238E27FC236}">
              <a16:creationId xmlns:a16="http://schemas.microsoft.com/office/drawing/2014/main" id="{DCDF8F20-885F-4CE1-8860-D45BB35EE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100</xdr:row>
      <xdr:rowOff>0</xdr:rowOff>
    </xdr:from>
    <xdr:ext cx="7620" cy="7620"/>
    <xdr:pic>
      <xdr:nvPicPr>
        <xdr:cNvPr id="28" name="Рисунок 27" descr="https://www8.city-adm.lviv.ua/icons/ecblank.gif">
          <a:extLst>
            <a:ext uri="{FF2B5EF4-FFF2-40B4-BE49-F238E27FC236}">
              <a16:creationId xmlns:a16="http://schemas.microsoft.com/office/drawing/2014/main" id="{42C40A15-BC82-403C-9965-D57714118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29" name="Рисунок 28" descr="https://www8.city-adm.lviv.ua/icons/ecblank.gif">
          <a:extLst>
            <a:ext uri="{FF2B5EF4-FFF2-40B4-BE49-F238E27FC236}">
              <a16:creationId xmlns:a16="http://schemas.microsoft.com/office/drawing/2014/main" id="{EF619A64-1707-4B77-A4DD-1A12F1BB8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100</xdr:row>
      <xdr:rowOff>0</xdr:rowOff>
    </xdr:from>
    <xdr:to>
      <xdr:col>5</xdr:col>
      <xdr:colOff>7620</xdr:colOff>
      <xdr:row>100</xdr:row>
      <xdr:rowOff>7620</xdr:rowOff>
    </xdr:to>
    <xdr:pic>
      <xdr:nvPicPr>
        <xdr:cNvPr id="30" name="Рисунок 29" descr="https://www8.city-adm.lviv.ua/icons/ecblank.gif">
          <a:extLst>
            <a:ext uri="{FF2B5EF4-FFF2-40B4-BE49-F238E27FC236}">
              <a16:creationId xmlns:a16="http://schemas.microsoft.com/office/drawing/2014/main" id="{7B70656E-85D4-4BA5-BBDC-C2D4FE276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100</xdr:row>
      <xdr:rowOff>0</xdr:rowOff>
    </xdr:from>
    <xdr:ext cx="7620" cy="7620"/>
    <xdr:pic>
      <xdr:nvPicPr>
        <xdr:cNvPr id="31" name="Рисунок 30" descr="https://www8.city-adm.lviv.ua/icons/ecblank.gif">
          <a:extLst>
            <a:ext uri="{FF2B5EF4-FFF2-40B4-BE49-F238E27FC236}">
              <a16:creationId xmlns:a16="http://schemas.microsoft.com/office/drawing/2014/main" id="{42017B66-CAB9-4827-B562-271094579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32" name="Рисунок 31" descr="https://www8.city-adm.lviv.ua/icons/ecblank.gif">
          <a:extLst>
            <a:ext uri="{FF2B5EF4-FFF2-40B4-BE49-F238E27FC236}">
              <a16:creationId xmlns:a16="http://schemas.microsoft.com/office/drawing/2014/main" id="{A8D0C2F7-A5D1-4FE6-8368-D521B503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33" name="Рисунок 32" descr="https://www8.city-adm.lviv.ua/icons/ecblank.gif">
          <a:extLst>
            <a:ext uri="{FF2B5EF4-FFF2-40B4-BE49-F238E27FC236}">
              <a16:creationId xmlns:a16="http://schemas.microsoft.com/office/drawing/2014/main" id="{AEB41FE3-AE75-400E-B529-3690F6B83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34" name="Рисунок 33" descr="https://www8.city-adm.lviv.ua/icons/ecblank.gif">
          <a:extLst>
            <a:ext uri="{FF2B5EF4-FFF2-40B4-BE49-F238E27FC236}">
              <a16:creationId xmlns:a16="http://schemas.microsoft.com/office/drawing/2014/main" id="{4C7E31A9-3175-434A-9F0C-685D60471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35" name="Рисунок 34" descr="https://www8.city-adm.lviv.ua/icons/ecblank.gif">
          <a:extLst>
            <a:ext uri="{FF2B5EF4-FFF2-40B4-BE49-F238E27FC236}">
              <a16:creationId xmlns:a16="http://schemas.microsoft.com/office/drawing/2014/main" id="{578B8E81-3CC0-47CD-94A3-FD2ECBA1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36" name="Рисунок 35" descr="https://www8.city-adm.lviv.ua/icons/ecblank.gif">
          <a:extLst>
            <a:ext uri="{FF2B5EF4-FFF2-40B4-BE49-F238E27FC236}">
              <a16:creationId xmlns:a16="http://schemas.microsoft.com/office/drawing/2014/main" id="{E492F311-FBDC-4747-96FC-658826E8A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100</xdr:row>
      <xdr:rowOff>0</xdr:rowOff>
    </xdr:from>
    <xdr:ext cx="7620" cy="7620"/>
    <xdr:pic>
      <xdr:nvPicPr>
        <xdr:cNvPr id="37" name="Рисунок 36" descr="https://www8.city-adm.lviv.ua/icons/ecblank.gif">
          <a:extLst>
            <a:ext uri="{FF2B5EF4-FFF2-40B4-BE49-F238E27FC236}">
              <a16:creationId xmlns:a16="http://schemas.microsoft.com/office/drawing/2014/main" id="{0A70AA01-7E28-46B2-97BD-7D8CD7C87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3010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</xdr:row>
      <xdr:rowOff>0</xdr:rowOff>
    </xdr:from>
    <xdr:ext cx="7620" cy="7620"/>
    <xdr:pic>
      <xdr:nvPicPr>
        <xdr:cNvPr id="38" name="Рисунок 37" descr="https://www8.city-adm.lviv.ua/icons/ecblank.gif">
          <a:extLst>
            <a:ext uri="{FF2B5EF4-FFF2-40B4-BE49-F238E27FC236}">
              <a16:creationId xmlns:a16="http://schemas.microsoft.com/office/drawing/2014/main" id="{1F451F0A-8594-4DA9-AABB-50CBF6798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83629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43</xdr:row>
      <xdr:rowOff>0</xdr:rowOff>
    </xdr:from>
    <xdr:ext cx="7620" cy="7620"/>
    <xdr:pic>
      <xdr:nvPicPr>
        <xdr:cNvPr id="39" name="Рисунок 38" descr="https://www8.city-adm.lviv.ua/icons/ecblank.gif">
          <a:extLst>
            <a:ext uri="{FF2B5EF4-FFF2-40B4-BE49-F238E27FC236}">
              <a16:creationId xmlns:a16="http://schemas.microsoft.com/office/drawing/2014/main" id="{12E77E54-209F-48CE-8111-7DD2809D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10871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72</xdr:row>
      <xdr:rowOff>0</xdr:rowOff>
    </xdr:from>
    <xdr:to>
      <xdr:col>5</xdr:col>
      <xdr:colOff>7620</xdr:colOff>
      <xdr:row>72</xdr:row>
      <xdr:rowOff>7620</xdr:rowOff>
    </xdr:to>
    <xdr:pic>
      <xdr:nvPicPr>
        <xdr:cNvPr id="40" name="Рисунок 39" descr="https://www8.city-adm.lviv.ua/icons/ecblank.gif">
          <a:extLst>
            <a:ext uri="{FF2B5EF4-FFF2-40B4-BE49-F238E27FC236}">
              <a16:creationId xmlns:a16="http://schemas.microsoft.com/office/drawing/2014/main" id="{9B7C602E-F9B8-49F1-A08C-D755A3C39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72</xdr:row>
      <xdr:rowOff>0</xdr:rowOff>
    </xdr:from>
    <xdr:ext cx="7620" cy="7620"/>
    <xdr:pic>
      <xdr:nvPicPr>
        <xdr:cNvPr id="41" name="Рисунок 40" descr="https://www8.city-adm.lviv.ua/icons/ecblank.gif">
          <a:extLst>
            <a:ext uri="{FF2B5EF4-FFF2-40B4-BE49-F238E27FC236}">
              <a16:creationId xmlns:a16="http://schemas.microsoft.com/office/drawing/2014/main" id="{B7473279-6E63-42BF-8BD9-739E635D5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72</xdr:row>
      <xdr:rowOff>0</xdr:rowOff>
    </xdr:from>
    <xdr:ext cx="7620" cy="7620"/>
    <xdr:pic>
      <xdr:nvPicPr>
        <xdr:cNvPr id="42" name="Рисунок 41" descr="https://www8.city-adm.lviv.ua/icons/ecblank.gif">
          <a:extLst>
            <a:ext uri="{FF2B5EF4-FFF2-40B4-BE49-F238E27FC236}">
              <a16:creationId xmlns:a16="http://schemas.microsoft.com/office/drawing/2014/main" id="{41A0FBA1-682E-452A-85F3-754648D0C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72</xdr:row>
      <xdr:rowOff>0</xdr:rowOff>
    </xdr:from>
    <xdr:to>
      <xdr:col>5</xdr:col>
      <xdr:colOff>7620</xdr:colOff>
      <xdr:row>72</xdr:row>
      <xdr:rowOff>7620</xdr:rowOff>
    </xdr:to>
    <xdr:pic>
      <xdr:nvPicPr>
        <xdr:cNvPr id="43" name="Рисунок 42" descr="https://www8.city-adm.lviv.ua/icons/ecblank.gif">
          <a:extLst>
            <a:ext uri="{FF2B5EF4-FFF2-40B4-BE49-F238E27FC236}">
              <a16:creationId xmlns:a16="http://schemas.microsoft.com/office/drawing/2014/main" id="{A9365391-0166-4114-85D0-16AE47FC7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72</xdr:row>
      <xdr:rowOff>0</xdr:rowOff>
    </xdr:from>
    <xdr:ext cx="7620" cy="7620"/>
    <xdr:pic>
      <xdr:nvPicPr>
        <xdr:cNvPr id="44" name="Рисунок 43" descr="https://www8.city-adm.lviv.ua/icons/ecblank.gif">
          <a:extLst>
            <a:ext uri="{FF2B5EF4-FFF2-40B4-BE49-F238E27FC236}">
              <a16:creationId xmlns:a16="http://schemas.microsoft.com/office/drawing/2014/main" id="{34063021-DC48-4561-9412-461A56CFA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72</xdr:row>
      <xdr:rowOff>0</xdr:rowOff>
    </xdr:from>
    <xdr:ext cx="7620" cy="7620"/>
    <xdr:pic>
      <xdr:nvPicPr>
        <xdr:cNvPr id="45" name="Рисунок 44" descr="https://www8.city-adm.lviv.ua/icons/ecblank.gif">
          <a:extLst>
            <a:ext uri="{FF2B5EF4-FFF2-40B4-BE49-F238E27FC236}">
              <a16:creationId xmlns:a16="http://schemas.microsoft.com/office/drawing/2014/main" id="{C479018A-D053-41FD-9C20-15B5A21C3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72</xdr:row>
      <xdr:rowOff>0</xdr:rowOff>
    </xdr:from>
    <xdr:to>
      <xdr:col>5</xdr:col>
      <xdr:colOff>7620</xdr:colOff>
      <xdr:row>72</xdr:row>
      <xdr:rowOff>7620</xdr:rowOff>
    </xdr:to>
    <xdr:pic>
      <xdr:nvPicPr>
        <xdr:cNvPr id="46" name="Рисунок 45" descr="https://www8.city-adm.lviv.ua/icons/ecblank.gif">
          <a:extLst>
            <a:ext uri="{FF2B5EF4-FFF2-40B4-BE49-F238E27FC236}">
              <a16:creationId xmlns:a16="http://schemas.microsoft.com/office/drawing/2014/main" id="{6DF77380-1C85-4518-929D-72320514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72</xdr:row>
      <xdr:rowOff>0</xdr:rowOff>
    </xdr:from>
    <xdr:ext cx="7620" cy="7620"/>
    <xdr:pic>
      <xdr:nvPicPr>
        <xdr:cNvPr id="47" name="Рисунок 46" descr="https://www8.city-adm.lviv.ua/icons/ecblank.gif">
          <a:extLst>
            <a:ext uri="{FF2B5EF4-FFF2-40B4-BE49-F238E27FC236}">
              <a16:creationId xmlns:a16="http://schemas.microsoft.com/office/drawing/2014/main" id="{4298B359-DE4D-4CC0-BB7C-9E824B8B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72</xdr:row>
      <xdr:rowOff>0</xdr:rowOff>
    </xdr:from>
    <xdr:ext cx="7620" cy="7620"/>
    <xdr:pic>
      <xdr:nvPicPr>
        <xdr:cNvPr id="48" name="Рисунок 47" descr="https://www8.city-adm.lviv.ua/icons/ecblank.gif">
          <a:extLst>
            <a:ext uri="{FF2B5EF4-FFF2-40B4-BE49-F238E27FC236}">
              <a16:creationId xmlns:a16="http://schemas.microsoft.com/office/drawing/2014/main" id="{84EEFDBB-57AC-43A1-9FDD-07E3A877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72</xdr:row>
      <xdr:rowOff>0</xdr:rowOff>
    </xdr:from>
    <xdr:ext cx="7620" cy="7620"/>
    <xdr:pic>
      <xdr:nvPicPr>
        <xdr:cNvPr id="49" name="Рисунок 48" descr="https://www8.city-adm.lviv.ua/icons/ecblank.gif">
          <a:extLst>
            <a:ext uri="{FF2B5EF4-FFF2-40B4-BE49-F238E27FC236}">
              <a16:creationId xmlns:a16="http://schemas.microsoft.com/office/drawing/2014/main" id="{2E816685-BDF7-4023-ABED-AD919942E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72</xdr:row>
      <xdr:rowOff>0</xdr:rowOff>
    </xdr:from>
    <xdr:ext cx="7620" cy="7620"/>
    <xdr:pic>
      <xdr:nvPicPr>
        <xdr:cNvPr id="50" name="Рисунок 49" descr="https://www8.city-adm.lviv.ua/icons/ecblank.gif">
          <a:extLst>
            <a:ext uri="{FF2B5EF4-FFF2-40B4-BE49-F238E27FC236}">
              <a16:creationId xmlns:a16="http://schemas.microsoft.com/office/drawing/2014/main" id="{24CAFCB2-CE7F-427E-920B-6B52F6488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72</xdr:row>
      <xdr:rowOff>0</xdr:rowOff>
    </xdr:from>
    <xdr:ext cx="7620" cy="7620"/>
    <xdr:pic>
      <xdr:nvPicPr>
        <xdr:cNvPr id="51" name="Рисунок 50" descr="https://www8.city-adm.lviv.ua/icons/ecblank.gif">
          <a:extLst>
            <a:ext uri="{FF2B5EF4-FFF2-40B4-BE49-F238E27FC236}">
              <a16:creationId xmlns:a16="http://schemas.microsoft.com/office/drawing/2014/main" id="{8D613EFE-A402-4FD6-98F8-1B1EE50F4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72</xdr:row>
      <xdr:rowOff>0</xdr:rowOff>
    </xdr:from>
    <xdr:ext cx="7620" cy="7620"/>
    <xdr:pic>
      <xdr:nvPicPr>
        <xdr:cNvPr id="58" name="Рисунок 57" descr="https://www8.city-adm.lviv.ua/icons/ecblank.gif">
          <a:extLst>
            <a:ext uri="{FF2B5EF4-FFF2-40B4-BE49-F238E27FC236}">
              <a16:creationId xmlns:a16="http://schemas.microsoft.com/office/drawing/2014/main" id="{17A27025-98C9-469A-B396-27D14EFA4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72</xdr:row>
      <xdr:rowOff>0</xdr:rowOff>
    </xdr:from>
    <xdr:ext cx="7620" cy="7620"/>
    <xdr:pic>
      <xdr:nvPicPr>
        <xdr:cNvPr id="59" name="Рисунок 58" descr="https://www8.city-adm.lviv.ua/icons/ecblank.gif">
          <a:extLst>
            <a:ext uri="{FF2B5EF4-FFF2-40B4-BE49-F238E27FC236}">
              <a16:creationId xmlns:a16="http://schemas.microsoft.com/office/drawing/2014/main" id="{D0716050-1495-4F6D-95FF-35A85D2F9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15125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30</xdr:row>
      <xdr:rowOff>0</xdr:rowOff>
    </xdr:from>
    <xdr:ext cx="7620" cy="7620"/>
    <xdr:pic>
      <xdr:nvPicPr>
        <xdr:cNvPr id="60" name="Рисунок 59" descr="https://www8.city-adm.lviv.ua/icons/ecblank.gif">
          <a:extLst>
            <a:ext uri="{FF2B5EF4-FFF2-40B4-BE49-F238E27FC236}">
              <a16:creationId xmlns:a16="http://schemas.microsoft.com/office/drawing/2014/main" id="{52878CD1-2ECE-4504-8DD8-2071FA710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89344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tabSelected="1" topLeftCell="A76" zoomScale="60" zoomScaleNormal="60" zoomScaleSheetLayoutView="70" workbookViewId="0">
      <selection activeCell="M12" sqref="M12"/>
    </sheetView>
  </sheetViews>
  <sheetFormatPr defaultColWidth="9.1640625" defaultRowHeight="15" x14ac:dyDescent="0.2"/>
  <cols>
    <col min="1" max="1" width="16.5" style="1" customWidth="1"/>
    <col min="2" max="2" width="14.33203125" style="1" customWidth="1"/>
    <col min="3" max="3" width="15.6640625" style="1" customWidth="1"/>
    <col min="4" max="4" width="65.33203125" style="1" customWidth="1"/>
    <col min="5" max="5" width="82" style="2" customWidth="1"/>
    <col min="6" max="6" width="30.1640625" style="1" customWidth="1"/>
    <col min="7" max="7" width="22.83203125" style="1" customWidth="1"/>
    <col min="8" max="8" width="19.33203125" style="2" customWidth="1"/>
    <col min="9" max="9" width="23.6640625" style="2" customWidth="1"/>
    <col min="10" max="10" width="22.5" style="6" customWidth="1"/>
    <col min="11" max="11" width="4.33203125" style="1" customWidth="1"/>
    <col min="12" max="12" width="19.5" style="1" customWidth="1"/>
    <col min="13" max="13" width="28" style="7" customWidth="1"/>
    <col min="14" max="14" width="25.6640625" style="1" customWidth="1"/>
    <col min="15" max="16384" width="9.1640625" style="1"/>
  </cols>
  <sheetData>
    <row r="1" spans="1:13" ht="25.15" customHeight="1" x14ac:dyDescent="0.35">
      <c r="G1" s="87" t="s">
        <v>96</v>
      </c>
      <c r="H1" s="87"/>
      <c r="I1" s="87"/>
      <c r="J1" s="87"/>
    </row>
    <row r="2" spans="1:13" ht="25.15" customHeight="1" x14ac:dyDescent="0.4">
      <c r="G2" s="88" t="s">
        <v>60</v>
      </c>
      <c r="H2" s="89"/>
      <c r="I2" s="89"/>
      <c r="J2" s="89"/>
    </row>
    <row r="3" spans="1:13" ht="25.15" customHeight="1" x14ac:dyDescent="0.2">
      <c r="G3" s="91" t="s">
        <v>61</v>
      </c>
      <c r="H3" s="91"/>
      <c r="I3" s="91"/>
      <c r="J3" s="91"/>
    </row>
    <row r="4" spans="1:13" ht="33.6" customHeight="1" x14ac:dyDescent="0.35">
      <c r="G4" s="92" t="s">
        <v>19</v>
      </c>
      <c r="H4" s="87"/>
      <c r="I4" s="87"/>
      <c r="J4" s="87"/>
    </row>
    <row r="5" spans="1:13" ht="8.25" customHeight="1" x14ac:dyDescent="0.2">
      <c r="G5" s="21"/>
      <c r="H5" s="22"/>
      <c r="I5" s="22"/>
      <c r="J5" s="21"/>
    </row>
    <row r="6" spans="1:13" ht="23.25" customHeight="1" x14ac:dyDescent="0.2">
      <c r="A6" s="93" t="s">
        <v>222</v>
      </c>
      <c r="B6" s="94"/>
      <c r="C6" s="94"/>
      <c r="D6" s="94"/>
      <c r="E6" s="94"/>
      <c r="F6" s="94"/>
      <c r="G6" s="94"/>
      <c r="H6" s="94"/>
      <c r="I6" s="94"/>
      <c r="J6" s="94"/>
    </row>
    <row r="7" spans="1:13" ht="10.5" customHeight="1" x14ac:dyDescent="0.2">
      <c r="A7" s="82"/>
      <c r="B7" s="83"/>
      <c r="C7" s="83"/>
      <c r="D7" s="83"/>
      <c r="E7" s="23"/>
      <c r="F7" s="83"/>
      <c r="G7" s="83"/>
      <c r="H7" s="83"/>
      <c r="I7" s="83"/>
      <c r="J7" s="83"/>
    </row>
    <row r="8" spans="1:13" ht="15" customHeight="1" x14ac:dyDescent="0.2">
      <c r="A8" s="95">
        <v>1356300000</v>
      </c>
      <c r="B8" s="95"/>
      <c r="C8" s="95"/>
      <c r="D8" s="24"/>
      <c r="E8" s="25"/>
      <c r="F8" s="24"/>
      <c r="G8" s="24"/>
      <c r="H8" s="24"/>
      <c r="I8" s="24"/>
      <c r="J8" s="24"/>
    </row>
    <row r="9" spans="1:13" ht="14.25" customHeight="1" x14ac:dyDescent="0.2">
      <c r="A9" s="90" t="s">
        <v>10</v>
      </c>
      <c r="B9" s="90"/>
      <c r="C9" s="90"/>
      <c r="D9" s="24"/>
      <c r="E9" s="25"/>
      <c r="F9" s="24"/>
      <c r="G9" s="24"/>
      <c r="H9" s="24"/>
      <c r="I9" s="24"/>
      <c r="J9" s="24"/>
    </row>
    <row r="10" spans="1:13" ht="14.25" customHeight="1" x14ac:dyDescent="0.25">
      <c r="A10" s="26"/>
      <c r="B10" s="27"/>
      <c r="C10" s="27"/>
      <c r="D10" s="27"/>
      <c r="E10" s="28"/>
      <c r="F10" s="29"/>
      <c r="G10" s="29"/>
      <c r="H10" s="28"/>
      <c r="I10" s="28"/>
      <c r="J10" s="30" t="s">
        <v>13</v>
      </c>
    </row>
    <row r="11" spans="1:13" s="2" customFormat="1" ht="15" customHeight="1" x14ac:dyDescent="0.2">
      <c r="A11" s="86" t="s">
        <v>8</v>
      </c>
      <c r="B11" s="86" t="s">
        <v>9</v>
      </c>
      <c r="C11" s="86" t="s">
        <v>6</v>
      </c>
      <c r="D11" s="86" t="s">
        <v>7</v>
      </c>
      <c r="E11" s="85" t="s">
        <v>11</v>
      </c>
      <c r="F11" s="85" t="s">
        <v>12</v>
      </c>
      <c r="G11" s="85" t="s">
        <v>2</v>
      </c>
      <c r="H11" s="85" t="s">
        <v>0</v>
      </c>
      <c r="I11" s="85" t="s">
        <v>1</v>
      </c>
      <c r="J11" s="86"/>
      <c r="M11" s="14"/>
    </row>
    <row r="12" spans="1:13" s="2" customFormat="1" ht="79.900000000000006" customHeight="1" x14ac:dyDescent="0.2">
      <c r="A12" s="86"/>
      <c r="B12" s="86"/>
      <c r="C12" s="86"/>
      <c r="D12" s="86"/>
      <c r="E12" s="85"/>
      <c r="F12" s="85"/>
      <c r="G12" s="86"/>
      <c r="H12" s="85"/>
      <c r="I12" s="84" t="s">
        <v>5</v>
      </c>
      <c r="J12" s="31" t="s">
        <v>4</v>
      </c>
      <c r="M12" s="14"/>
    </row>
    <row r="13" spans="1:13" s="14" customFormat="1" ht="14.25" customHeight="1" x14ac:dyDescent="0.2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32">
        <v>6</v>
      </c>
      <c r="G13" s="32">
        <v>7</v>
      </c>
      <c r="H13" s="32">
        <v>8</v>
      </c>
      <c r="I13" s="32">
        <v>9</v>
      </c>
      <c r="J13" s="33">
        <v>10</v>
      </c>
    </row>
    <row r="14" spans="1:13" s="14" customFormat="1" ht="15.75" x14ac:dyDescent="0.2">
      <c r="A14" s="46" t="s">
        <v>171</v>
      </c>
      <c r="B14" s="46"/>
      <c r="C14" s="46"/>
      <c r="D14" s="96" t="s">
        <v>172</v>
      </c>
      <c r="E14" s="97"/>
      <c r="F14" s="32"/>
      <c r="G14" s="98">
        <f>H14+I14</f>
        <v>-107476034</v>
      </c>
      <c r="H14" s="98">
        <f>H16+H17</f>
        <v>-107476034</v>
      </c>
      <c r="I14" s="98">
        <f t="shared" ref="I14:J14" si="0">I16+I17</f>
        <v>0</v>
      </c>
      <c r="J14" s="98">
        <f t="shared" si="0"/>
        <v>0</v>
      </c>
    </row>
    <row r="15" spans="1:13" s="14" customFormat="1" ht="15.75" x14ac:dyDescent="0.2">
      <c r="A15" s="46" t="s">
        <v>173</v>
      </c>
      <c r="B15" s="46"/>
      <c r="C15" s="46"/>
      <c r="D15" s="99" t="s">
        <v>172</v>
      </c>
      <c r="E15" s="97"/>
      <c r="F15" s="32"/>
      <c r="G15" s="98"/>
      <c r="H15" s="98"/>
      <c r="I15" s="98"/>
      <c r="J15" s="98"/>
    </row>
    <row r="16" spans="1:13" s="14" customFormat="1" ht="33.75" customHeight="1" x14ac:dyDescent="0.2">
      <c r="A16" s="59" t="s">
        <v>174</v>
      </c>
      <c r="B16" s="59" t="s">
        <v>175</v>
      </c>
      <c r="C16" s="59" t="s">
        <v>123</v>
      </c>
      <c r="D16" s="60" t="s">
        <v>176</v>
      </c>
      <c r="E16" s="53" t="s">
        <v>167</v>
      </c>
      <c r="F16" s="84" t="s">
        <v>168</v>
      </c>
      <c r="G16" s="52">
        <f>H16+I16</f>
        <v>20000000</v>
      </c>
      <c r="H16" s="52">
        <v>0</v>
      </c>
      <c r="I16" s="52">
        <v>20000000</v>
      </c>
      <c r="J16" s="52">
        <v>20000000</v>
      </c>
    </row>
    <row r="17" spans="1:10" s="14" customFormat="1" ht="33" customHeight="1" x14ac:dyDescent="0.2">
      <c r="A17" s="47" t="s">
        <v>177</v>
      </c>
      <c r="B17" s="47" t="s">
        <v>178</v>
      </c>
      <c r="C17" s="47" t="s">
        <v>179</v>
      </c>
      <c r="D17" s="49" t="s">
        <v>180</v>
      </c>
      <c r="E17" s="53" t="s">
        <v>167</v>
      </c>
      <c r="F17" s="84" t="s">
        <v>168</v>
      </c>
      <c r="G17" s="52">
        <f>H17+I17</f>
        <v>-127476034</v>
      </c>
      <c r="H17" s="52">
        <v>-107476034</v>
      </c>
      <c r="I17" s="52">
        <v>-20000000</v>
      </c>
      <c r="J17" s="52">
        <v>-20000000</v>
      </c>
    </row>
    <row r="18" spans="1:10" s="14" customFormat="1" ht="47.25" x14ac:dyDescent="0.2">
      <c r="A18" s="46" t="s">
        <v>86</v>
      </c>
      <c r="B18" s="46"/>
      <c r="C18" s="46"/>
      <c r="D18" s="48" t="s">
        <v>87</v>
      </c>
      <c r="E18" s="55"/>
      <c r="F18" s="56"/>
      <c r="G18" s="57">
        <f>H18+I18</f>
        <v>144582995</v>
      </c>
      <c r="H18" s="50">
        <f>H20+H21+H22+H23</f>
        <v>200000</v>
      </c>
      <c r="I18" s="50">
        <f t="shared" ref="I18:J18" si="1">I20+I21+I22+I23</f>
        <v>144382995</v>
      </c>
      <c r="J18" s="50">
        <f t="shared" si="1"/>
        <v>0</v>
      </c>
    </row>
    <row r="19" spans="1:10" s="14" customFormat="1" ht="47.25" x14ac:dyDescent="0.2">
      <c r="A19" s="46" t="s">
        <v>88</v>
      </c>
      <c r="B19" s="46"/>
      <c r="C19" s="46"/>
      <c r="D19" s="51" t="s">
        <v>87</v>
      </c>
      <c r="E19" s="55"/>
      <c r="F19" s="56"/>
      <c r="G19" s="57"/>
      <c r="H19" s="57"/>
      <c r="I19" s="57"/>
      <c r="J19" s="33"/>
    </row>
    <row r="20" spans="1:10" s="14" customFormat="1" ht="45" x14ac:dyDescent="0.2">
      <c r="A20" s="47" t="s">
        <v>89</v>
      </c>
      <c r="B20" s="47" t="s">
        <v>90</v>
      </c>
      <c r="C20" s="47" t="s">
        <v>91</v>
      </c>
      <c r="D20" s="49" t="s">
        <v>92</v>
      </c>
      <c r="E20" s="53" t="s">
        <v>93</v>
      </c>
      <c r="F20" s="84" t="s">
        <v>97</v>
      </c>
      <c r="G20" s="54">
        <f>H20+I20</f>
        <v>200000</v>
      </c>
      <c r="H20" s="54">
        <v>200000</v>
      </c>
      <c r="I20" s="52">
        <v>0</v>
      </c>
      <c r="J20" s="52">
        <v>0</v>
      </c>
    </row>
    <row r="21" spans="1:10" s="14" customFormat="1" ht="45" x14ac:dyDescent="0.2">
      <c r="A21" s="59" t="s">
        <v>115</v>
      </c>
      <c r="B21" s="59" t="s">
        <v>116</v>
      </c>
      <c r="C21" s="59" t="s">
        <v>117</v>
      </c>
      <c r="D21" s="75" t="s">
        <v>118</v>
      </c>
      <c r="E21" s="63" t="s">
        <v>119</v>
      </c>
      <c r="F21" s="64" t="s">
        <v>120</v>
      </c>
      <c r="G21" s="76">
        <f>H21+I21</f>
        <v>-32137036.390000001</v>
      </c>
      <c r="H21" s="65">
        <v>0</v>
      </c>
      <c r="I21" s="77">
        <v>-32137036.390000001</v>
      </c>
      <c r="J21" s="77">
        <v>-32137036.390000001</v>
      </c>
    </row>
    <row r="22" spans="1:10" s="14" customFormat="1" ht="30" x14ac:dyDescent="0.2">
      <c r="A22" s="47" t="s">
        <v>121</v>
      </c>
      <c r="B22" s="47" t="s">
        <v>122</v>
      </c>
      <c r="C22" s="47" t="s">
        <v>123</v>
      </c>
      <c r="D22" s="53" t="s">
        <v>124</v>
      </c>
      <c r="E22" s="63" t="s">
        <v>119</v>
      </c>
      <c r="F22" s="64" t="s">
        <v>120</v>
      </c>
      <c r="G22" s="76">
        <f>H22+I22</f>
        <v>176050031.38999999</v>
      </c>
      <c r="H22" s="65">
        <v>0</v>
      </c>
      <c r="I22" s="78">
        <v>176050031.38999999</v>
      </c>
      <c r="J22" s="79">
        <v>32137036.390000001</v>
      </c>
    </row>
    <row r="23" spans="1:10" s="14" customFormat="1" ht="30" x14ac:dyDescent="0.2">
      <c r="A23" s="47" t="s">
        <v>181</v>
      </c>
      <c r="B23" s="47" t="s">
        <v>182</v>
      </c>
      <c r="C23" s="47" t="s">
        <v>183</v>
      </c>
      <c r="D23" s="49" t="s">
        <v>184</v>
      </c>
      <c r="E23" s="53" t="s">
        <v>185</v>
      </c>
      <c r="F23" s="84" t="s">
        <v>186</v>
      </c>
      <c r="G23" s="54">
        <f>H23+I23</f>
        <v>470000</v>
      </c>
      <c r="H23" s="54">
        <v>0</v>
      </c>
      <c r="I23" s="54">
        <v>470000</v>
      </c>
      <c r="J23" s="52">
        <v>0</v>
      </c>
    </row>
    <row r="24" spans="1:10" s="14" customFormat="1" ht="33" customHeight="1" x14ac:dyDescent="0.2">
      <c r="A24" s="46" t="s">
        <v>48</v>
      </c>
      <c r="B24" s="46"/>
      <c r="C24" s="46"/>
      <c r="D24" s="48" t="s">
        <v>44</v>
      </c>
      <c r="E24" s="55"/>
      <c r="F24" s="56"/>
      <c r="G24" s="70">
        <f>H24+I24</f>
        <v>28999350.170000002</v>
      </c>
      <c r="H24" s="50">
        <f>H27+H28+H29+H30+H31+H26</f>
        <v>6436300</v>
      </c>
      <c r="I24" s="69">
        <f t="shared" ref="I24:J24" si="2">I27+I28+I29+I30+I31+I26</f>
        <v>22563050.170000002</v>
      </c>
      <c r="J24" s="50">
        <f t="shared" si="2"/>
        <v>0</v>
      </c>
    </row>
    <row r="25" spans="1:10" s="14" customFormat="1" ht="35.25" customHeight="1" x14ac:dyDescent="0.2">
      <c r="A25" s="46" t="s">
        <v>49</v>
      </c>
      <c r="B25" s="46"/>
      <c r="C25" s="46"/>
      <c r="D25" s="51" t="s">
        <v>44</v>
      </c>
      <c r="E25" s="55"/>
      <c r="F25" s="56"/>
      <c r="G25" s="57"/>
      <c r="H25" s="57"/>
      <c r="I25" s="57"/>
      <c r="J25" s="33"/>
    </row>
    <row r="26" spans="1:10" s="14" customFormat="1" ht="47.25" customHeight="1" x14ac:dyDescent="0.2">
      <c r="A26" s="47" t="s">
        <v>50</v>
      </c>
      <c r="B26" s="47" t="s">
        <v>151</v>
      </c>
      <c r="C26" s="47" t="s">
        <v>51</v>
      </c>
      <c r="D26" s="53" t="s">
        <v>45</v>
      </c>
      <c r="E26" s="53" t="s">
        <v>152</v>
      </c>
      <c r="F26" s="84" t="s">
        <v>153</v>
      </c>
      <c r="G26" s="54">
        <f t="shared" ref="G26" si="3">H26+I26</f>
        <v>5736300</v>
      </c>
      <c r="H26" s="54">
        <v>5736300</v>
      </c>
      <c r="I26" s="54">
        <v>0</v>
      </c>
      <c r="J26" s="54">
        <v>0</v>
      </c>
    </row>
    <row r="27" spans="1:10" s="14" customFormat="1" ht="75" customHeight="1" x14ac:dyDescent="0.2">
      <c r="A27" s="47" t="s">
        <v>50</v>
      </c>
      <c r="B27" s="47">
        <v>2152</v>
      </c>
      <c r="C27" s="47" t="s">
        <v>51</v>
      </c>
      <c r="D27" s="49" t="s">
        <v>45</v>
      </c>
      <c r="E27" s="53" t="s">
        <v>46</v>
      </c>
      <c r="F27" s="84" t="s">
        <v>47</v>
      </c>
      <c r="G27" s="54">
        <f>H27+I27</f>
        <v>-10647000</v>
      </c>
      <c r="H27" s="54">
        <v>-10647000</v>
      </c>
      <c r="I27" s="52">
        <v>0</v>
      </c>
      <c r="J27" s="52">
        <v>0</v>
      </c>
    </row>
    <row r="28" spans="1:10" s="14" customFormat="1" ht="76.5" customHeight="1" x14ac:dyDescent="0.2">
      <c r="A28" s="47" t="s">
        <v>50</v>
      </c>
      <c r="B28" s="47">
        <v>2152</v>
      </c>
      <c r="C28" s="47" t="s">
        <v>51</v>
      </c>
      <c r="D28" s="49" t="s">
        <v>45</v>
      </c>
      <c r="E28" s="53" t="s">
        <v>46</v>
      </c>
      <c r="F28" s="84" t="s">
        <v>98</v>
      </c>
      <c r="G28" s="54">
        <v>10647000</v>
      </c>
      <c r="H28" s="54">
        <v>10647000</v>
      </c>
      <c r="I28" s="52">
        <v>0</v>
      </c>
      <c r="J28" s="52">
        <v>0</v>
      </c>
    </row>
    <row r="29" spans="1:10" s="14" customFormat="1" ht="60" x14ac:dyDescent="0.2">
      <c r="A29" s="47" t="s">
        <v>125</v>
      </c>
      <c r="B29" s="47" t="s">
        <v>126</v>
      </c>
      <c r="C29" s="47" t="s">
        <v>51</v>
      </c>
      <c r="D29" s="53" t="s">
        <v>127</v>
      </c>
      <c r="E29" s="53" t="s">
        <v>119</v>
      </c>
      <c r="F29" s="84" t="s">
        <v>120</v>
      </c>
      <c r="G29" s="77">
        <f>H29+I29</f>
        <v>8663695.0500000007</v>
      </c>
      <c r="H29" s="54">
        <v>0</v>
      </c>
      <c r="I29" s="77">
        <v>8663695.0500000007</v>
      </c>
      <c r="J29" s="77">
        <v>-2299363.12</v>
      </c>
    </row>
    <row r="30" spans="1:10" s="14" customFormat="1" ht="30" x14ac:dyDescent="0.2">
      <c r="A30" s="47" t="s">
        <v>150</v>
      </c>
      <c r="B30" s="47" t="s">
        <v>122</v>
      </c>
      <c r="C30" s="47" t="s">
        <v>123</v>
      </c>
      <c r="D30" s="53" t="s">
        <v>124</v>
      </c>
      <c r="E30" s="63" t="s">
        <v>119</v>
      </c>
      <c r="F30" s="64" t="s">
        <v>120</v>
      </c>
      <c r="G30" s="77">
        <f>H30+I30</f>
        <v>13899355.119999999</v>
      </c>
      <c r="H30" s="80">
        <v>0</v>
      </c>
      <c r="I30" s="78">
        <v>13899355.119999999</v>
      </c>
      <c r="J30" s="78">
        <v>2299363.12</v>
      </c>
    </row>
    <row r="31" spans="1:10" s="14" customFormat="1" ht="45" x14ac:dyDescent="0.2">
      <c r="A31" s="47" t="s">
        <v>128</v>
      </c>
      <c r="B31" s="47" t="s">
        <v>129</v>
      </c>
      <c r="C31" s="47" t="s">
        <v>130</v>
      </c>
      <c r="D31" s="49" t="s">
        <v>131</v>
      </c>
      <c r="E31" s="49" t="s">
        <v>132</v>
      </c>
      <c r="F31" s="84" t="s">
        <v>133</v>
      </c>
      <c r="G31" s="54">
        <f t="shared" ref="G31" si="4">H31+I31</f>
        <v>700000</v>
      </c>
      <c r="H31" s="54">
        <v>700000</v>
      </c>
      <c r="I31" s="54">
        <v>0</v>
      </c>
      <c r="J31" s="52">
        <v>0</v>
      </c>
    </row>
    <row r="32" spans="1:10" s="14" customFormat="1" ht="31.5" customHeight="1" x14ac:dyDescent="0.2">
      <c r="A32" s="46" t="s">
        <v>40</v>
      </c>
      <c r="B32" s="46"/>
      <c r="C32" s="46"/>
      <c r="D32" s="48" t="s">
        <v>38</v>
      </c>
      <c r="E32" s="55"/>
      <c r="F32" s="56"/>
      <c r="G32" s="57">
        <f>H32+I32</f>
        <v>6445000</v>
      </c>
      <c r="H32" s="50">
        <f>H34+H35</f>
        <v>6445000</v>
      </c>
      <c r="I32" s="50">
        <f t="shared" ref="I32:J32" si="5">I34+I35</f>
        <v>0</v>
      </c>
      <c r="J32" s="50">
        <f t="shared" si="5"/>
        <v>0</v>
      </c>
    </row>
    <row r="33" spans="1:11" s="14" customFormat="1" ht="33" customHeight="1" x14ac:dyDescent="0.2">
      <c r="A33" s="46" t="s">
        <v>41</v>
      </c>
      <c r="B33" s="46"/>
      <c r="C33" s="46"/>
      <c r="D33" s="51" t="s">
        <v>38</v>
      </c>
      <c r="E33" s="55"/>
      <c r="F33" s="56"/>
      <c r="G33" s="57"/>
      <c r="H33" s="57"/>
      <c r="I33" s="57"/>
      <c r="J33" s="57"/>
    </row>
    <row r="34" spans="1:11" s="14" customFormat="1" ht="78" customHeight="1" x14ac:dyDescent="0.2">
      <c r="A34" s="47" t="s">
        <v>42</v>
      </c>
      <c r="B34" s="47">
        <v>3180</v>
      </c>
      <c r="C34" s="47">
        <v>1060</v>
      </c>
      <c r="D34" s="49" t="s">
        <v>39</v>
      </c>
      <c r="E34" s="53" t="s">
        <v>43</v>
      </c>
      <c r="F34" s="84" t="s">
        <v>99</v>
      </c>
      <c r="G34" s="54">
        <f>H34+I34</f>
        <v>45000</v>
      </c>
      <c r="H34" s="54">
        <v>45000</v>
      </c>
      <c r="I34" s="52">
        <v>0</v>
      </c>
      <c r="J34" s="52">
        <v>0</v>
      </c>
    </row>
    <row r="35" spans="1:11" s="14" customFormat="1" ht="44.25" customHeight="1" x14ac:dyDescent="0.2">
      <c r="A35" s="59" t="s">
        <v>154</v>
      </c>
      <c r="B35" s="59" t="s">
        <v>155</v>
      </c>
      <c r="C35" s="59" t="s">
        <v>156</v>
      </c>
      <c r="D35" s="60" t="s">
        <v>157</v>
      </c>
      <c r="E35" s="49" t="s">
        <v>158</v>
      </c>
      <c r="F35" s="84" t="s">
        <v>159</v>
      </c>
      <c r="G35" s="54">
        <f>H35+I35</f>
        <v>6400000</v>
      </c>
      <c r="H35" s="54">
        <v>6400000</v>
      </c>
      <c r="I35" s="54">
        <v>0</v>
      </c>
      <c r="J35" s="52">
        <v>0</v>
      </c>
    </row>
    <row r="36" spans="1:11" s="14" customFormat="1" ht="31.5" x14ac:dyDescent="0.2">
      <c r="A36" s="46">
        <v>1000000</v>
      </c>
      <c r="B36" s="71"/>
      <c r="C36" s="71"/>
      <c r="D36" s="48" t="s">
        <v>134</v>
      </c>
      <c r="E36" s="72"/>
      <c r="F36" s="73"/>
      <c r="G36" s="57">
        <f>H36+I36</f>
        <v>4413800</v>
      </c>
      <c r="H36" s="50">
        <f>H38+H39</f>
        <v>4413800</v>
      </c>
      <c r="I36" s="50">
        <f t="shared" ref="I36:J36" si="6">I38+I39</f>
        <v>0</v>
      </c>
      <c r="J36" s="50">
        <f t="shared" si="6"/>
        <v>0</v>
      </c>
    </row>
    <row r="37" spans="1:11" s="14" customFormat="1" ht="31.5" x14ac:dyDescent="0.2">
      <c r="A37" s="46">
        <v>1010000</v>
      </c>
      <c r="B37" s="47"/>
      <c r="C37" s="47"/>
      <c r="D37" s="51" t="s">
        <v>134</v>
      </c>
      <c r="E37" s="49"/>
      <c r="F37" s="84"/>
      <c r="G37" s="57"/>
      <c r="H37" s="57"/>
      <c r="I37" s="57"/>
      <c r="J37" s="57"/>
    </row>
    <row r="38" spans="1:11" s="14" customFormat="1" ht="45" x14ac:dyDescent="0.2">
      <c r="A38" s="59">
        <v>1014010</v>
      </c>
      <c r="B38" s="59">
        <v>4010</v>
      </c>
      <c r="C38" s="59" t="s">
        <v>135</v>
      </c>
      <c r="D38" s="60" t="s">
        <v>136</v>
      </c>
      <c r="E38" s="49" t="s">
        <v>137</v>
      </c>
      <c r="F38" s="84" t="s">
        <v>138</v>
      </c>
      <c r="G38" s="54">
        <f>H38+I38</f>
        <v>4249200</v>
      </c>
      <c r="H38" s="54">
        <f>349200+3900000</f>
        <v>4249200</v>
      </c>
      <c r="I38" s="54">
        <v>0</v>
      </c>
      <c r="J38" s="52">
        <v>0</v>
      </c>
    </row>
    <row r="39" spans="1:11" s="14" customFormat="1" ht="30" x14ac:dyDescent="0.2">
      <c r="A39" s="47">
        <v>1014081</v>
      </c>
      <c r="B39" s="47">
        <v>4081</v>
      </c>
      <c r="C39" s="47" t="s">
        <v>139</v>
      </c>
      <c r="D39" s="49" t="s">
        <v>140</v>
      </c>
      <c r="E39" s="49" t="s">
        <v>141</v>
      </c>
      <c r="F39" s="84" t="s">
        <v>142</v>
      </c>
      <c r="G39" s="54">
        <f>H39+I39</f>
        <v>164600</v>
      </c>
      <c r="H39" s="54">
        <v>164600</v>
      </c>
      <c r="I39" s="54">
        <v>0</v>
      </c>
      <c r="J39" s="52">
        <v>0</v>
      </c>
    </row>
    <row r="40" spans="1:11" s="14" customFormat="1" ht="15.75" x14ac:dyDescent="0.2">
      <c r="A40" s="46" t="s">
        <v>52</v>
      </c>
      <c r="B40" s="46"/>
      <c r="C40" s="46"/>
      <c r="D40" s="48" t="s">
        <v>53</v>
      </c>
      <c r="E40" s="55"/>
      <c r="F40" s="56"/>
      <c r="G40" s="57">
        <f>H40+I40</f>
        <v>2400000</v>
      </c>
      <c r="H40" s="50">
        <f>H42+H43+H44</f>
        <v>2400000</v>
      </c>
      <c r="I40" s="50">
        <f t="shared" ref="I40:J40" si="7">I42+I43+I44</f>
        <v>0</v>
      </c>
      <c r="J40" s="50">
        <f t="shared" si="7"/>
        <v>0</v>
      </c>
    </row>
    <row r="41" spans="1:11" s="14" customFormat="1" ht="15.75" x14ac:dyDescent="0.2">
      <c r="A41" s="46" t="s">
        <v>54</v>
      </c>
      <c r="B41" s="46"/>
      <c r="C41" s="46"/>
      <c r="D41" s="51" t="s">
        <v>53</v>
      </c>
      <c r="E41" s="55"/>
      <c r="F41" s="56"/>
      <c r="G41" s="57"/>
      <c r="H41" s="57"/>
      <c r="I41" s="57"/>
      <c r="J41" s="57"/>
    </row>
    <row r="42" spans="1:11" s="14" customFormat="1" ht="45" x14ac:dyDescent="0.2">
      <c r="A42" s="47" t="s">
        <v>55</v>
      </c>
      <c r="B42" s="47" t="s">
        <v>56</v>
      </c>
      <c r="C42" s="47" t="s">
        <v>57</v>
      </c>
      <c r="D42" s="49" t="s">
        <v>58</v>
      </c>
      <c r="E42" s="53" t="s">
        <v>59</v>
      </c>
      <c r="F42" s="84" t="s">
        <v>47</v>
      </c>
      <c r="G42" s="54">
        <f>H42+I42</f>
        <v>-2077922</v>
      </c>
      <c r="H42" s="54">
        <v>-2077922</v>
      </c>
      <c r="I42" s="52">
        <v>0</v>
      </c>
      <c r="J42" s="52">
        <v>0</v>
      </c>
    </row>
    <row r="43" spans="1:11" s="14" customFormat="1" ht="45" x14ac:dyDescent="0.2">
      <c r="A43" s="47" t="s">
        <v>55</v>
      </c>
      <c r="B43" s="47" t="s">
        <v>56</v>
      </c>
      <c r="C43" s="47" t="s">
        <v>57</v>
      </c>
      <c r="D43" s="49" t="s">
        <v>58</v>
      </c>
      <c r="E43" s="53" t="s">
        <v>59</v>
      </c>
      <c r="F43" s="84" t="s">
        <v>149</v>
      </c>
      <c r="G43" s="54">
        <f>H43+I43</f>
        <v>2077922</v>
      </c>
      <c r="H43" s="54">
        <v>2077922</v>
      </c>
      <c r="I43" s="52">
        <v>0</v>
      </c>
      <c r="J43" s="52">
        <v>0</v>
      </c>
    </row>
    <row r="44" spans="1:11" s="14" customFormat="1" ht="35.25" customHeight="1" x14ac:dyDescent="0.2">
      <c r="A44" s="59" t="s">
        <v>143</v>
      </c>
      <c r="B44" s="59">
        <v>9770</v>
      </c>
      <c r="C44" s="59" t="s">
        <v>130</v>
      </c>
      <c r="D44" s="60" t="s">
        <v>144</v>
      </c>
      <c r="E44" s="49" t="s">
        <v>132</v>
      </c>
      <c r="F44" s="84" t="s">
        <v>133</v>
      </c>
      <c r="G44" s="54">
        <f>H44+I44</f>
        <v>2400000</v>
      </c>
      <c r="H44" s="54">
        <v>2400000</v>
      </c>
      <c r="I44" s="54">
        <v>0</v>
      </c>
      <c r="J44" s="52">
        <v>0</v>
      </c>
    </row>
    <row r="45" spans="1:11" ht="31.5" x14ac:dyDescent="0.2">
      <c r="A45" s="46" t="s">
        <v>20</v>
      </c>
      <c r="B45" s="46"/>
      <c r="C45" s="46"/>
      <c r="D45" s="48" t="s">
        <v>21</v>
      </c>
      <c r="E45" s="55"/>
      <c r="F45" s="56"/>
      <c r="G45" s="57">
        <f>H45+I45</f>
        <v>3089900</v>
      </c>
      <c r="H45" s="50">
        <f>H49+H50+H54+H47+H48+H51+H52+H53</f>
        <v>0</v>
      </c>
      <c r="I45" s="50">
        <f t="shared" ref="I45:J45" si="8">I49+I50+I54+I47+I48+I51+I52+I53</f>
        <v>3089900</v>
      </c>
      <c r="J45" s="50">
        <f t="shared" si="8"/>
        <v>0</v>
      </c>
      <c r="K45" s="62"/>
    </row>
    <row r="46" spans="1:11" ht="31.5" x14ac:dyDescent="0.2">
      <c r="A46" s="46" t="s">
        <v>22</v>
      </c>
      <c r="B46" s="46"/>
      <c r="C46" s="46"/>
      <c r="D46" s="51" t="s">
        <v>21</v>
      </c>
      <c r="E46" s="55"/>
      <c r="F46" s="56"/>
      <c r="G46" s="57"/>
      <c r="H46" s="57"/>
      <c r="I46" s="57"/>
      <c r="J46" s="57"/>
    </row>
    <row r="47" spans="1:11" ht="60" x14ac:dyDescent="0.2">
      <c r="A47" s="47" t="s">
        <v>113</v>
      </c>
      <c r="B47" s="47" t="s">
        <v>104</v>
      </c>
      <c r="C47" s="47" t="s">
        <v>31</v>
      </c>
      <c r="D47" s="49" t="s">
        <v>105</v>
      </c>
      <c r="E47" s="53" t="s">
        <v>106</v>
      </c>
      <c r="F47" s="84" t="s">
        <v>107</v>
      </c>
      <c r="G47" s="54">
        <f t="shared" ref="G47:G58" si="9">H47+I47</f>
        <v>-100000</v>
      </c>
      <c r="H47" s="54">
        <v>0</v>
      </c>
      <c r="I47" s="54">
        <v>-100000</v>
      </c>
      <c r="J47" s="52">
        <v>-100000</v>
      </c>
    </row>
    <row r="48" spans="1:11" ht="60" x14ac:dyDescent="0.2">
      <c r="A48" s="47" t="s">
        <v>113</v>
      </c>
      <c r="B48" s="47" t="s">
        <v>104</v>
      </c>
      <c r="C48" s="47" t="s">
        <v>31</v>
      </c>
      <c r="D48" s="49" t="s">
        <v>105</v>
      </c>
      <c r="E48" s="53" t="s">
        <v>108</v>
      </c>
      <c r="F48" s="84" t="s">
        <v>107</v>
      </c>
      <c r="G48" s="54">
        <f t="shared" si="9"/>
        <v>100000</v>
      </c>
      <c r="H48" s="54">
        <v>0</v>
      </c>
      <c r="I48" s="54">
        <v>100000</v>
      </c>
      <c r="J48" s="52">
        <v>100000</v>
      </c>
    </row>
    <row r="49" spans="1:10" ht="66.75" customHeight="1" x14ac:dyDescent="0.2">
      <c r="A49" s="47" t="s">
        <v>29</v>
      </c>
      <c r="B49" s="47" t="s">
        <v>30</v>
      </c>
      <c r="C49" s="47" t="s">
        <v>31</v>
      </c>
      <c r="D49" s="49" t="s">
        <v>32</v>
      </c>
      <c r="E49" s="53" t="s">
        <v>33</v>
      </c>
      <c r="F49" s="84" t="s">
        <v>34</v>
      </c>
      <c r="G49" s="54">
        <f t="shared" si="9"/>
        <v>-10000000</v>
      </c>
      <c r="H49" s="54">
        <v>-10000000</v>
      </c>
      <c r="I49" s="52">
        <v>0</v>
      </c>
      <c r="J49" s="52">
        <v>0</v>
      </c>
    </row>
    <row r="50" spans="1:10" ht="90" customHeight="1" x14ac:dyDescent="0.2">
      <c r="A50" s="47" t="s">
        <v>35</v>
      </c>
      <c r="B50" s="47" t="s">
        <v>36</v>
      </c>
      <c r="C50" s="47" t="s">
        <v>31</v>
      </c>
      <c r="D50" s="49" t="s">
        <v>37</v>
      </c>
      <c r="E50" s="53" t="s">
        <v>33</v>
      </c>
      <c r="F50" s="84" t="s">
        <v>34</v>
      </c>
      <c r="G50" s="54">
        <f t="shared" si="9"/>
        <v>10000000</v>
      </c>
      <c r="H50" s="54">
        <v>10000000</v>
      </c>
      <c r="I50" s="52">
        <v>0</v>
      </c>
      <c r="J50" s="52">
        <v>0</v>
      </c>
    </row>
    <row r="51" spans="1:10" ht="44.25" customHeight="1" x14ac:dyDescent="0.2">
      <c r="A51" s="47" t="s">
        <v>114</v>
      </c>
      <c r="B51" s="47" t="s">
        <v>110</v>
      </c>
      <c r="C51" s="47" t="s">
        <v>111</v>
      </c>
      <c r="D51" s="49" t="s">
        <v>112</v>
      </c>
      <c r="E51" s="53" t="s">
        <v>106</v>
      </c>
      <c r="F51" s="84" t="s">
        <v>107</v>
      </c>
      <c r="G51" s="54">
        <f t="shared" si="9"/>
        <v>-3048000</v>
      </c>
      <c r="H51" s="54">
        <v>-3048000</v>
      </c>
      <c r="I51" s="54">
        <v>0</v>
      </c>
      <c r="J51" s="54">
        <v>0</v>
      </c>
    </row>
    <row r="52" spans="1:10" ht="60.75" customHeight="1" x14ac:dyDescent="0.2">
      <c r="A52" s="47" t="s">
        <v>114</v>
      </c>
      <c r="B52" s="47" t="s">
        <v>110</v>
      </c>
      <c r="C52" s="47" t="s">
        <v>111</v>
      </c>
      <c r="D52" s="49" t="s">
        <v>112</v>
      </c>
      <c r="E52" s="53" t="s">
        <v>108</v>
      </c>
      <c r="F52" s="84" t="s">
        <v>107</v>
      </c>
      <c r="G52" s="54">
        <f t="shared" si="9"/>
        <v>3048000</v>
      </c>
      <c r="H52" s="54">
        <v>3048000</v>
      </c>
      <c r="I52" s="54">
        <v>0</v>
      </c>
      <c r="J52" s="54">
        <v>0</v>
      </c>
    </row>
    <row r="53" spans="1:10" ht="34.5" customHeight="1" x14ac:dyDescent="0.2">
      <c r="A53" s="47" t="s">
        <v>187</v>
      </c>
      <c r="B53" s="47" t="s">
        <v>182</v>
      </c>
      <c r="C53" s="47" t="s">
        <v>183</v>
      </c>
      <c r="D53" s="49" t="s">
        <v>184</v>
      </c>
      <c r="E53" s="53" t="s">
        <v>185</v>
      </c>
      <c r="F53" s="84" t="s">
        <v>186</v>
      </c>
      <c r="G53" s="54">
        <f>H53+I53</f>
        <v>799500</v>
      </c>
      <c r="H53" s="54">
        <v>0</v>
      </c>
      <c r="I53" s="54">
        <f>99500+700000</f>
        <v>799500</v>
      </c>
      <c r="J53" s="52">
        <v>0</v>
      </c>
    </row>
    <row r="54" spans="1:10" ht="69" customHeight="1" x14ac:dyDescent="0.2">
      <c r="A54" s="59" t="s">
        <v>23</v>
      </c>
      <c r="B54" s="59" t="s">
        <v>24</v>
      </c>
      <c r="C54" s="59" t="s">
        <v>25</v>
      </c>
      <c r="D54" s="60" t="s">
        <v>26</v>
      </c>
      <c r="E54" s="66" t="s">
        <v>27</v>
      </c>
      <c r="F54" s="67" t="s">
        <v>28</v>
      </c>
      <c r="G54" s="68">
        <f t="shared" si="9"/>
        <v>2290400</v>
      </c>
      <c r="H54" s="68">
        <v>0</v>
      </c>
      <c r="I54" s="61">
        <v>2290400</v>
      </c>
      <c r="J54" s="61">
        <v>0</v>
      </c>
    </row>
    <row r="55" spans="1:10" ht="48" customHeight="1" x14ac:dyDescent="0.2">
      <c r="A55" s="46" t="s">
        <v>188</v>
      </c>
      <c r="B55" s="46"/>
      <c r="C55" s="46"/>
      <c r="D55" s="48" t="s">
        <v>189</v>
      </c>
      <c r="E55" s="100"/>
      <c r="F55" s="101"/>
      <c r="G55" s="57">
        <f>H55+I55</f>
        <v>1594724</v>
      </c>
      <c r="H55" s="50">
        <f>H57</f>
        <v>0</v>
      </c>
      <c r="I55" s="50">
        <f t="shared" ref="I55:J55" si="10">I57</f>
        <v>1594724</v>
      </c>
      <c r="J55" s="50">
        <f t="shared" si="10"/>
        <v>0</v>
      </c>
    </row>
    <row r="56" spans="1:10" ht="48" customHeight="1" x14ac:dyDescent="0.2">
      <c r="A56" s="46" t="s">
        <v>190</v>
      </c>
      <c r="B56" s="46"/>
      <c r="C56" s="46"/>
      <c r="D56" s="51" t="s">
        <v>189</v>
      </c>
      <c r="E56" s="100"/>
      <c r="F56" s="101"/>
      <c r="G56" s="54"/>
      <c r="H56" s="54"/>
      <c r="I56" s="54"/>
      <c r="J56" s="54"/>
    </row>
    <row r="57" spans="1:10" ht="35.25" customHeight="1" x14ac:dyDescent="0.2">
      <c r="A57" s="47" t="s">
        <v>191</v>
      </c>
      <c r="B57" s="47" t="s">
        <v>182</v>
      </c>
      <c r="C57" s="47" t="s">
        <v>183</v>
      </c>
      <c r="D57" s="49" t="s">
        <v>184</v>
      </c>
      <c r="E57" s="53" t="s">
        <v>185</v>
      </c>
      <c r="F57" s="84" t="s">
        <v>186</v>
      </c>
      <c r="G57" s="54">
        <f>H57+I57</f>
        <v>1594724</v>
      </c>
      <c r="H57" s="54">
        <v>0</v>
      </c>
      <c r="I57" s="54">
        <v>1594724</v>
      </c>
      <c r="J57" s="52">
        <v>0</v>
      </c>
    </row>
    <row r="58" spans="1:10" ht="31.5" x14ac:dyDescent="0.2">
      <c r="A58" s="46" t="s">
        <v>67</v>
      </c>
      <c r="B58" s="46"/>
      <c r="C58" s="46"/>
      <c r="D58" s="48" t="s">
        <v>68</v>
      </c>
      <c r="E58" s="55"/>
      <c r="F58" s="56"/>
      <c r="G58" s="57">
        <f t="shared" si="9"/>
        <v>7000000</v>
      </c>
      <c r="H58" s="50">
        <f>H60+H61</f>
        <v>7000000</v>
      </c>
      <c r="I58" s="50">
        <f t="shared" ref="I58:J58" si="11">I60+I61</f>
        <v>0</v>
      </c>
      <c r="J58" s="50">
        <f t="shared" si="11"/>
        <v>0</v>
      </c>
    </row>
    <row r="59" spans="1:10" ht="31.5" x14ac:dyDescent="0.2">
      <c r="A59" s="46" t="s">
        <v>69</v>
      </c>
      <c r="B59" s="46"/>
      <c r="C59" s="46"/>
      <c r="D59" s="51" t="s">
        <v>68</v>
      </c>
      <c r="E59" s="55"/>
      <c r="F59" s="56"/>
      <c r="G59" s="57"/>
      <c r="H59" s="57"/>
      <c r="I59" s="57"/>
      <c r="J59" s="57"/>
    </row>
    <row r="60" spans="1:10" ht="30" x14ac:dyDescent="0.2">
      <c r="A60" s="59" t="s">
        <v>70</v>
      </c>
      <c r="B60" s="59" t="s">
        <v>71</v>
      </c>
      <c r="C60" s="59" t="s">
        <v>72</v>
      </c>
      <c r="D60" s="60" t="s">
        <v>73</v>
      </c>
      <c r="E60" s="63" t="s">
        <v>74</v>
      </c>
      <c r="F60" s="64" t="s">
        <v>75</v>
      </c>
      <c r="G60" s="65">
        <f>H60+I60</f>
        <v>-26770600</v>
      </c>
      <c r="H60" s="65">
        <v>-26770600</v>
      </c>
      <c r="I60" s="54">
        <v>0</v>
      </c>
      <c r="J60" s="54">
        <v>0</v>
      </c>
    </row>
    <row r="61" spans="1:10" ht="30" x14ac:dyDescent="0.2">
      <c r="A61" s="47" t="s">
        <v>70</v>
      </c>
      <c r="B61" s="47" t="s">
        <v>71</v>
      </c>
      <c r="C61" s="47" t="s">
        <v>72</v>
      </c>
      <c r="D61" s="49" t="s">
        <v>73</v>
      </c>
      <c r="E61" s="63" t="s">
        <v>76</v>
      </c>
      <c r="F61" s="64" t="s">
        <v>75</v>
      </c>
      <c r="G61" s="65">
        <f>H61+I61</f>
        <v>33770600</v>
      </c>
      <c r="H61" s="65">
        <f>26770600+7000000</f>
        <v>33770600</v>
      </c>
      <c r="I61" s="54">
        <v>0</v>
      </c>
      <c r="J61" s="54">
        <v>0</v>
      </c>
    </row>
    <row r="62" spans="1:10" ht="31.5" x14ac:dyDescent="0.2">
      <c r="A62" s="46" t="s">
        <v>83</v>
      </c>
      <c r="B62" s="46"/>
      <c r="C62" s="46"/>
      <c r="D62" s="48" t="s">
        <v>84</v>
      </c>
      <c r="E62" s="49"/>
      <c r="F62" s="84"/>
      <c r="G62" s="50">
        <f t="shared" ref="G62" si="12">H62+I62</f>
        <v>2997604</v>
      </c>
      <c r="H62" s="50">
        <f>H64+H65</f>
        <v>2997604</v>
      </c>
      <c r="I62" s="50">
        <f t="shared" ref="I62:J62" si="13">I64</f>
        <v>0</v>
      </c>
      <c r="J62" s="50">
        <f t="shared" si="13"/>
        <v>0</v>
      </c>
    </row>
    <row r="63" spans="1:10" ht="31.5" x14ac:dyDescent="0.2">
      <c r="A63" s="46" t="s">
        <v>85</v>
      </c>
      <c r="B63" s="46"/>
      <c r="C63" s="46"/>
      <c r="D63" s="51" t="s">
        <v>84</v>
      </c>
      <c r="E63" s="49"/>
      <c r="F63" s="84"/>
      <c r="G63" s="52"/>
      <c r="H63" s="52"/>
      <c r="I63" s="52"/>
      <c r="J63" s="52"/>
    </row>
    <row r="64" spans="1:10" ht="50.25" customHeight="1" x14ac:dyDescent="0.2">
      <c r="A64" s="47" t="s">
        <v>77</v>
      </c>
      <c r="B64" s="47" t="s">
        <v>78</v>
      </c>
      <c r="C64" s="47" t="s">
        <v>79</v>
      </c>
      <c r="D64" s="49" t="s">
        <v>80</v>
      </c>
      <c r="E64" s="53" t="s">
        <v>81</v>
      </c>
      <c r="F64" s="84" t="s">
        <v>82</v>
      </c>
      <c r="G64" s="54">
        <f>H64+I64</f>
        <v>-62394000</v>
      </c>
      <c r="H64" s="54">
        <v>-62394000</v>
      </c>
      <c r="I64" s="52">
        <v>0</v>
      </c>
      <c r="J64" s="52">
        <v>0</v>
      </c>
    </row>
    <row r="65" spans="1:10" ht="45" x14ac:dyDescent="0.2">
      <c r="A65" s="47" t="s">
        <v>77</v>
      </c>
      <c r="B65" s="47" t="s">
        <v>78</v>
      </c>
      <c r="C65" s="47" t="s">
        <v>79</v>
      </c>
      <c r="D65" s="49" t="s">
        <v>80</v>
      </c>
      <c r="E65" s="53" t="s">
        <v>94</v>
      </c>
      <c r="F65" s="84" t="s">
        <v>95</v>
      </c>
      <c r="G65" s="54">
        <f>H65+I65</f>
        <v>65391604</v>
      </c>
      <c r="H65" s="54">
        <f>2997604+62394000</f>
        <v>65391604</v>
      </c>
      <c r="I65" s="52">
        <v>0</v>
      </c>
      <c r="J65" s="52">
        <v>0</v>
      </c>
    </row>
    <row r="66" spans="1:10" ht="31.5" x14ac:dyDescent="0.2">
      <c r="A66" s="46" t="s">
        <v>160</v>
      </c>
      <c r="B66" s="46"/>
      <c r="C66" s="46"/>
      <c r="D66" s="48" t="s">
        <v>161</v>
      </c>
      <c r="E66" s="53"/>
      <c r="F66" s="84"/>
      <c r="G66" s="50">
        <f>H66+I66</f>
        <v>107993388</v>
      </c>
      <c r="H66" s="50">
        <f>H68+H69</f>
        <v>107993388</v>
      </c>
      <c r="I66" s="50">
        <f t="shared" ref="I66:J66" si="14">I68+I69</f>
        <v>0</v>
      </c>
      <c r="J66" s="50">
        <f t="shared" si="14"/>
        <v>0</v>
      </c>
    </row>
    <row r="67" spans="1:10" ht="31.5" x14ac:dyDescent="0.2">
      <c r="A67" s="46" t="s">
        <v>162</v>
      </c>
      <c r="B67" s="46"/>
      <c r="C67" s="46"/>
      <c r="D67" s="51" t="s">
        <v>161</v>
      </c>
      <c r="E67" s="49"/>
      <c r="F67" s="84"/>
      <c r="G67" s="52"/>
      <c r="H67" s="52"/>
      <c r="I67" s="52"/>
      <c r="J67" s="52"/>
    </row>
    <row r="68" spans="1:10" ht="45" x14ac:dyDescent="0.2">
      <c r="A68" s="59" t="s">
        <v>163</v>
      </c>
      <c r="B68" s="59" t="s">
        <v>164</v>
      </c>
      <c r="C68" s="59" t="s">
        <v>123</v>
      </c>
      <c r="D68" s="75" t="s">
        <v>165</v>
      </c>
      <c r="E68" s="53" t="s">
        <v>170</v>
      </c>
      <c r="F68" s="84" t="s">
        <v>169</v>
      </c>
      <c r="G68" s="54">
        <f>H68+I68</f>
        <v>517354</v>
      </c>
      <c r="H68" s="54">
        <v>517354</v>
      </c>
      <c r="I68" s="61">
        <v>0</v>
      </c>
      <c r="J68" s="61">
        <v>0</v>
      </c>
    </row>
    <row r="69" spans="1:10" ht="45" x14ac:dyDescent="0.2">
      <c r="A69" s="47" t="s">
        <v>166</v>
      </c>
      <c r="B69" s="47" t="s">
        <v>129</v>
      </c>
      <c r="C69" s="47" t="s">
        <v>130</v>
      </c>
      <c r="D69" s="49" t="s">
        <v>131</v>
      </c>
      <c r="E69" s="53" t="s">
        <v>167</v>
      </c>
      <c r="F69" s="84" t="s">
        <v>168</v>
      </c>
      <c r="G69" s="54">
        <f>H69+I69</f>
        <v>107476034</v>
      </c>
      <c r="H69" s="54">
        <v>107476034</v>
      </c>
      <c r="I69" s="52">
        <v>0</v>
      </c>
      <c r="J69" s="52">
        <v>0</v>
      </c>
    </row>
    <row r="70" spans="1:10" ht="31.5" x14ac:dyDescent="0.2">
      <c r="A70" s="46" t="s">
        <v>192</v>
      </c>
      <c r="B70" s="46"/>
      <c r="C70" s="46"/>
      <c r="D70" s="48" t="s">
        <v>193</v>
      </c>
      <c r="E70" s="49"/>
      <c r="F70" s="84"/>
      <c r="G70" s="50">
        <f>H70+I70</f>
        <v>248200</v>
      </c>
      <c r="H70" s="50">
        <f>H72</f>
        <v>0</v>
      </c>
      <c r="I70" s="50">
        <f t="shared" ref="I70:J70" si="15">I72</f>
        <v>248200</v>
      </c>
      <c r="J70" s="50">
        <f t="shared" si="15"/>
        <v>0</v>
      </c>
    </row>
    <row r="71" spans="1:10" ht="31.5" x14ac:dyDescent="0.2">
      <c r="A71" s="46" t="s">
        <v>194</v>
      </c>
      <c r="B71" s="46"/>
      <c r="C71" s="46"/>
      <c r="D71" s="58" t="s">
        <v>193</v>
      </c>
      <c r="E71" s="51"/>
      <c r="F71" s="48"/>
      <c r="G71" s="50"/>
      <c r="H71" s="50"/>
      <c r="I71" s="50"/>
      <c r="J71" s="50"/>
    </row>
    <row r="72" spans="1:10" ht="34.5" customHeight="1" x14ac:dyDescent="0.2">
      <c r="A72" s="47" t="s">
        <v>195</v>
      </c>
      <c r="B72" s="47" t="s">
        <v>182</v>
      </c>
      <c r="C72" s="47" t="s">
        <v>183</v>
      </c>
      <c r="D72" s="49" t="s">
        <v>184</v>
      </c>
      <c r="E72" s="53" t="s">
        <v>185</v>
      </c>
      <c r="F72" s="84" t="s">
        <v>186</v>
      </c>
      <c r="G72" s="54">
        <f>H72+I72</f>
        <v>248200</v>
      </c>
      <c r="H72" s="54">
        <v>0</v>
      </c>
      <c r="I72" s="54">
        <f>201200+47000</f>
        <v>248200</v>
      </c>
      <c r="J72" s="52">
        <v>0</v>
      </c>
    </row>
    <row r="73" spans="1:10" ht="31.5" x14ac:dyDescent="0.2">
      <c r="A73" s="46" t="s">
        <v>145</v>
      </c>
      <c r="B73" s="47"/>
      <c r="C73" s="46"/>
      <c r="D73" s="48" t="s">
        <v>146</v>
      </c>
      <c r="E73" s="53"/>
      <c r="F73" s="84"/>
      <c r="G73" s="70">
        <f>H73+I73</f>
        <v>718993.38</v>
      </c>
      <c r="H73" s="50">
        <f>H75</f>
        <v>0</v>
      </c>
      <c r="I73" s="69">
        <f t="shared" ref="I73:J73" si="16">I75</f>
        <v>718993.38</v>
      </c>
      <c r="J73" s="69">
        <f t="shared" si="16"/>
        <v>718993.38</v>
      </c>
    </row>
    <row r="74" spans="1:10" ht="31.5" x14ac:dyDescent="0.2">
      <c r="A74" s="46" t="s">
        <v>147</v>
      </c>
      <c r="B74" s="47"/>
      <c r="C74" s="46"/>
      <c r="D74" s="51" t="s">
        <v>146</v>
      </c>
      <c r="E74" s="53"/>
      <c r="F74" s="84"/>
      <c r="G74" s="70"/>
      <c r="H74" s="57"/>
      <c r="I74" s="70"/>
      <c r="J74" s="70"/>
    </row>
    <row r="75" spans="1:10" ht="45" x14ac:dyDescent="0.2">
      <c r="A75" s="59" t="s">
        <v>148</v>
      </c>
      <c r="B75" s="59" t="s">
        <v>116</v>
      </c>
      <c r="C75" s="59" t="s">
        <v>117</v>
      </c>
      <c r="D75" s="75" t="s">
        <v>118</v>
      </c>
      <c r="E75" s="53" t="s">
        <v>119</v>
      </c>
      <c r="F75" s="84" t="s">
        <v>120</v>
      </c>
      <c r="G75" s="77">
        <f>H75+I75</f>
        <v>718993.38</v>
      </c>
      <c r="H75" s="54">
        <v>0</v>
      </c>
      <c r="I75" s="78">
        <v>718993.38</v>
      </c>
      <c r="J75" s="78">
        <v>718993.38</v>
      </c>
    </row>
    <row r="76" spans="1:10" ht="31.5" x14ac:dyDescent="0.2">
      <c r="A76" s="46" t="s">
        <v>100</v>
      </c>
      <c r="B76" s="46"/>
      <c r="C76" s="46"/>
      <c r="D76" s="48" t="s">
        <v>101</v>
      </c>
      <c r="E76" s="32"/>
      <c r="F76" s="32"/>
      <c r="G76" s="57">
        <f>H76+I76</f>
        <v>920000</v>
      </c>
      <c r="H76" s="50">
        <f>H78+H79+H80+H81+H82</f>
        <v>0</v>
      </c>
      <c r="I76" s="50">
        <f t="shared" ref="I76:J76" si="17">I78+I79+I80+I81+I82</f>
        <v>920000</v>
      </c>
      <c r="J76" s="50">
        <f t="shared" si="17"/>
        <v>0</v>
      </c>
    </row>
    <row r="77" spans="1:10" ht="31.5" x14ac:dyDescent="0.2">
      <c r="A77" s="46" t="s">
        <v>102</v>
      </c>
      <c r="B77" s="46"/>
      <c r="C77" s="46"/>
      <c r="D77" s="51" t="s">
        <v>101</v>
      </c>
      <c r="E77" s="32"/>
      <c r="F77" s="32"/>
      <c r="G77" s="32"/>
      <c r="H77" s="32"/>
      <c r="I77" s="32"/>
      <c r="J77" s="33"/>
    </row>
    <row r="78" spans="1:10" ht="60" x14ac:dyDescent="0.2">
      <c r="A78" s="47" t="s">
        <v>103</v>
      </c>
      <c r="B78" s="47" t="s">
        <v>104</v>
      </c>
      <c r="C78" s="47" t="s">
        <v>31</v>
      </c>
      <c r="D78" s="49" t="s">
        <v>105</v>
      </c>
      <c r="E78" s="53" t="s">
        <v>106</v>
      </c>
      <c r="F78" s="84" t="s">
        <v>107</v>
      </c>
      <c r="G78" s="54">
        <f t="shared" ref="G78:G81" si="18">H78+I78</f>
        <v>-5634662</v>
      </c>
      <c r="H78" s="54">
        <v>0</v>
      </c>
      <c r="I78" s="54">
        <v>-5634662</v>
      </c>
      <c r="J78" s="52">
        <v>-5634662</v>
      </c>
    </row>
    <row r="79" spans="1:10" ht="60" x14ac:dyDescent="0.2">
      <c r="A79" s="47" t="s">
        <v>103</v>
      </c>
      <c r="B79" s="47" t="s">
        <v>104</v>
      </c>
      <c r="C79" s="47" t="s">
        <v>31</v>
      </c>
      <c r="D79" s="49" t="s">
        <v>105</v>
      </c>
      <c r="E79" s="53" t="s">
        <v>108</v>
      </c>
      <c r="F79" s="84" t="s">
        <v>107</v>
      </c>
      <c r="G79" s="54">
        <f t="shared" si="18"/>
        <v>5634662</v>
      </c>
      <c r="H79" s="54">
        <v>0</v>
      </c>
      <c r="I79" s="54">
        <v>5634662</v>
      </c>
      <c r="J79" s="52">
        <v>5634662</v>
      </c>
    </row>
    <row r="80" spans="1:10" ht="45" x14ac:dyDescent="0.2">
      <c r="A80" s="47" t="s">
        <v>109</v>
      </c>
      <c r="B80" s="47" t="s">
        <v>110</v>
      </c>
      <c r="C80" s="47" t="s">
        <v>111</v>
      </c>
      <c r="D80" s="49" t="s">
        <v>112</v>
      </c>
      <c r="E80" s="53" t="s">
        <v>106</v>
      </c>
      <c r="F80" s="84" t="s">
        <v>107</v>
      </c>
      <c r="G80" s="54">
        <f t="shared" si="18"/>
        <v>-301120</v>
      </c>
      <c r="H80" s="54">
        <v>-301120</v>
      </c>
      <c r="I80" s="54">
        <v>0</v>
      </c>
      <c r="J80" s="54">
        <v>0</v>
      </c>
    </row>
    <row r="81" spans="1:10" ht="60" x14ac:dyDescent="0.2">
      <c r="A81" s="59" t="s">
        <v>109</v>
      </c>
      <c r="B81" s="59" t="s">
        <v>110</v>
      </c>
      <c r="C81" s="59" t="s">
        <v>111</v>
      </c>
      <c r="D81" s="60" t="s">
        <v>112</v>
      </c>
      <c r="E81" s="53" t="s">
        <v>108</v>
      </c>
      <c r="F81" s="84" t="s">
        <v>107</v>
      </c>
      <c r="G81" s="54">
        <f t="shared" si="18"/>
        <v>301120</v>
      </c>
      <c r="H81" s="54">
        <v>301120</v>
      </c>
      <c r="I81" s="54">
        <v>0</v>
      </c>
      <c r="J81" s="54">
        <v>0</v>
      </c>
    </row>
    <row r="82" spans="1:10" ht="30" x14ac:dyDescent="0.2">
      <c r="A82" s="47" t="s">
        <v>196</v>
      </c>
      <c r="B82" s="47" t="s">
        <v>182</v>
      </c>
      <c r="C82" s="47" t="s">
        <v>183</v>
      </c>
      <c r="D82" s="49" t="s">
        <v>184</v>
      </c>
      <c r="E82" s="53" t="s">
        <v>185</v>
      </c>
      <c r="F82" s="84" t="s">
        <v>186</v>
      </c>
      <c r="G82" s="54">
        <f>H82+I82</f>
        <v>920000</v>
      </c>
      <c r="H82" s="54">
        <v>0</v>
      </c>
      <c r="I82" s="54">
        <v>920000</v>
      </c>
      <c r="J82" s="52">
        <v>0</v>
      </c>
    </row>
    <row r="83" spans="1:10" ht="31.5" x14ac:dyDescent="0.2">
      <c r="A83" s="46" t="s">
        <v>197</v>
      </c>
      <c r="B83" s="46"/>
      <c r="C83" s="46"/>
      <c r="D83" s="48" t="s">
        <v>198</v>
      </c>
      <c r="E83" s="32"/>
      <c r="F83" s="32"/>
      <c r="G83" s="57">
        <f>H83+I83</f>
        <v>420000</v>
      </c>
      <c r="H83" s="50">
        <f>H85</f>
        <v>0</v>
      </c>
      <c r="I83" s="50">
        <f t="shared" ref="I83:J83" si="19">I85</f>
        <v>420000</v>
      </c>
      <c r="J83" s="50">
        <f t="shared" si="19"/>
        <v>0</v>
      </c>
    </row>
    <row r="84" spans="1:10" ht="31.5" x14ac:dyDescent="0.2">
      <c r="A84" s="46" t="s">
        <v>199</v>
      </c>
      <c r="B84" s="46"/>
      <c r="C84" s="46"/>
      <c r="D84" s="51" t="s">
        <v>198</v>
      </c>
      <c r="E84" s="32"/>
      <c r="F84" s="32"/>
      <c r="G84" s="32"/>
      <c r="H84" s="32"/>
      <c r="I84" s="32"/>
      <c r="J84" s="33"/>
    </row>
    <row r="85" spans="1:10" ht="30" x14ac:dyDescent="0.2">
      <c r="A85" s="47" t="s">
        <v>200</v>
      </c>
      <c r="B85" s="47" t="s">
        <v>182</v>
      </c>
      <c r="C85" s="47" t="s">
        <v>183</v>
      </c>
      <c r="D85" s="49" t="s">
        <v>184</v>
      </c>
      <c r="E85" s="53" t="s">
        <v>185</v>
      </c>
      <c r="F85" s="84" t="s">
        <v>186</v>
      </c>
      <c r="G85" s="54">
        <f>H85+I85</f>
        <v>420000</v>
      </c>
      <c r="H85" s="54">
        <v>0</v>
      </c>
      <c r="I85" s="54">
        <v>420000</v>
      </c>
      <c r="J85" s="52">
        <v>0</v>
      </c>
    </row>
    <row r="86" spans="1:10" ht="31.5" x14ac:dyDescent="0.2">
      <c r="A86" s="46" t="s">
        <v>201</v>
      </c>
      <c r="B86" s="46"/>
      <c r="C86" s="46"/>
      <c r="D86" s="48" t="s">
        <v>202</v>
      </c>
      <c r="E86" s="32"/>
      <c r="F86" s="32"/>
      <c r="G86" s="57">
        <f>H86+I86</f>
        <v>400000</v>
      </c>
      <c r="H86" s="50">
        <f>H88</f>
        <v>0</v>
      </c>
      <c r="I86" s="50">
        <f t="shared" ref="I86:J86" si="20">I88</f>
        <v>400000</v>
      </c>
      <c r="J86" s="50">
        <f t="shared" si="20"/>
        <v>0</v>
      </c>
    </row>
    <row r="87" spans="1:10" ht="31.5" x14ac:dyDescent="0.2">
      <c r="A87" s="46" t="s">
        <v>203</v>
      </c>
      <c r="B87" s="46"/>
      <c r="C87" s="46"/>
      <c r="D87" s="51" t="s">
        <v>202</v>
      </c>
      <c r="E87" s="32"/>
      <c r="F87" s="32"/>
      <c r="G87" s="32"/>
      <c r="H87" s="32"/>
      <c r="I87" s="32"/>
      <c r="J87" s="33"/>
    </row>
    <row r="88" spans="1:10" ht="30" x14ac:dyDescent="0.2">
      <c r="A88" s="47" t="s">
        <v>204</v>
      </c>
      <c r="B88" s="47" t="s">
        <v>182</v>
      </c>
      <c r="C88" s="47" t="s">
        <v>183</v>
      </c>
      <c r="D88" s="49" t="s">
        <v>184</v>
      </c>
      <c r="E88" s="53" t="s">
        <v>185</v>
      </c>
      <c r="F88" s="84" t="s">
        <v>186</v>
      </c>
      <c r="G88" s="54">
        <f>H88+I88</f>
        <v>400000</v>
      </c>
      <c r="H88" s="54">
        <v>0</v>
      </c>
      <c r="I88" s="54">
        <v>400000</v>
      </c>
      <c r="J88" s="52">
        <v>0</v>
      </c>
    </row>
    <row r="89" spans="1:10" ht="31.5" x14ac:dyDescent="0.2">
      <c r="A89" s="46" t="s">
        <v>205</v>
      </c>
      <c r="B89" s="46"/>
      <c r="C89" s="46"/>
      <c r="D89" s="48" t="s">
        <v>206</v>
      </c>
      <c r="E89" s="32"/>
      <c r="F89" s="32"/>
      <c r="G89" s="57">
        <f>H89+I89</f>
        <v>340000</v>
      </c>
      <c r="H89" s="50">
        <f>H91</f>
        <v>0</v>
      </c>
      <c r="I89" s="50">
        <f t="shared" ref="I89:J89" si="21">I91</f>
        <v>340000</v>
      </c>
      <c r="J89" s="50">
        <f t="shared" si="21"/>
        <v>0</v>
      </c>
    </row>
    <row r="90" spans="1:10" ht="31.5" x14ac:dyDescent="0.2">
      <c r="A90" s="46" t="s">
        <v>207</v>
      </c>
      <c r="B90" s="46"/>
      <c r="C90" s="46"/>
      <c r="D90" s="51" t="s">
        <v>206</v>
      </c>
      <c r="E90" s="32"/>
      <c r="F90" s="32"/>
      <c r="G90" s="32"/>
      <c r="H90" s="32"/>
      <c r="I90" s="32"/>
      <c r="J90" s="33"/>
    </row>
    <row r="91" spans="1:10" ht="30" x14ac:dyDescent="0.2">
      <c r="A91" s="47" t="s">
        <v>208</v>
      </c>
      <c r="B91" s="47" t="s">
        <v>182</v>
      </c>
      <c r="C91" s="47" t="s">
        <v>183</v>
      </c>
      <c r="D91" s="49" t="s">
        <v>184</v>
      </c>
      <c r="E91" s="53" t="s">
        <v>185</v>
      </c>
      <c r="F91" s="84" t="s">
        <v>186</v>
      </c>
      <c r="G91" s="54">
        <f>H91+I91</f>
        <v>340000</v>
      </c>
      <c r="H91" s="54">
        <v>0</v>
      </c>
      <c r="I91" s="54">
        <v>340000</v>
      </c>
      <c r="J91" s="52">
        <v>0</v>
      </c>
    </row>
    <row r="92" spans="1:10" ht="31.5" x14ac:dyDescent="0.2">
      <c r="A92" s="46" t="s">
        <v>209</v>
      </c>
      <c r="B92" s="46"/>
      <c r="C92" s="46"/>
      <c r="D92" s="48" t="s">
        <v>210</v>
      </c>
      <c r="E92" s="32"/>
      <c r="F92" s="32"/>
      <c r="G92" s="57">
        <f>H92+I92</f>
        <v>400000</v>
      </c>
      <c r="H92" s="50">
        <f>H94</f>
        <v>0</v>
      </c>
      <c r="I92" s="50">
        <f t="shared" ref="I92:J92" si="22">I94</f>
        <v>400000</v>
      </c>
      <c r="J92" s="50">
        <f t="shared" si="22"/>
        <v>0</v>
      </c>
    </row>
    <row r="93" spans="1:10" ht="31.5" x14ac:dyDescent="0.2">
      <c r="A93" s="46" t="s">
        <v>211</v>
      </c>
      <c r="B93" s="46"/>
      <c r="C93" s="46"/>
      <c r="D93" s="51" t="s">
        <v>210</v>
      </c>
      <c r="E93" s="32"/>
      <c r="F93" s="32"/>
      <c r="G93" s="32"/>
      <c r="H93" s="32"/>
      <c r="I93" s="32"/>
      <c r="J93" s="33"/>
    </row>
    <row r="94" spans="1:10" ht="30" x14ac:dyDescent="0.2">
      <c r="A94" s="47" t="s">
        <v>212</v>
      </c>
      <c r="B94" s="47" t="s">
        <v>182</v>
      </c>
      <c r="C94" s="47" t="s">
        <v>183</v>
      </c>
      <c r="D94" s="49" t="s">
        <v>184</v>
      </c>
      <c r="E94" s="53" t="s">
        <v>185</v>
      </c>
      <c r="F94" s="84" t="s">
        <v>186</v>
      </c>
      <c r="G94" s="54">
        <f>H94+I94</f>
        <v>400000</v>
      </c>
      <c r="H94" s="54">
        <v>0</v>
      </c>
      <c r="I94" s="54">
        <v>400000</v>
      </c>
      <c r="J94" s="52">
        <v>0</v>
      </c>
    </row>
    <row r="95" spans="1:10" ht="31.5" x14ac:dyDescent="0.2">
      <c r="A95" s="46" t="s">
        <v>213</v>
      </c>
      <c r="B95" s="46"/>
      <c r="C95" s="46"/>
      <c r="D95" s="48" t="s">
        <v>214</v>
      </c>
      <c r="E95" s="32"/>
      <c r="F95" s="32"/>
      <c r="G95" s="57">
        <f>H95+I95</f>
        <v>1350000</v>
      </c>
      <c r="H95" s="50">
        <f>H97</f>
        <v>0</v>
      </c>
      <c r="I95" s="50">
        <f t="shared" ref="I95:J95" si="23">I97</f>
        <v>1350000</v>
      </c>
      <c r="J95" s="50">
        <f t="shared" si="23"/>
        <v>0</v>
      </c>
    </row>
    <row r="96" spans="1:10" ht="31.5" x14ac:dyDescent="0.2">
      <c r="A96" s="46" t="s">
        <v>215</v>
      </c>
      <c r="B96" s="46"/>
      <c r="C96" s="46"/>
      <c r="D96" s="51" t="s">
        <v>214</v>
      </c>
      <c r="E96" s="32"/>
      <c r="F96" s="32"/>
      <c r="G96" s="32"/>
      <c r="H96" s="32"/>
      <c r="I96" s="32"/>
      <c r="J96" s="33"/>
    </row>
    <row r="97" spans="1:28" ht="30" x14ac:dyDescent="0.2">
      <c r="A97" s="47" t="s">
        <v>216</v>
      </c>
      <c r="B97" s="47" t="s">
        <v>182</v>
      </c>
      <c r="C97" s="47" t="s">
        <v>183</v>
      </c>
      <c r="D97" s="49" t="s">
        <v>184</v>
      </c>
      <c r="E97" s="53" t="s">
        <v>185</v>
      </c>
      <c r="F97" s="84" t="s">
        <v>186</v>
      </c>
      <c r="G97" s="54">
        <f>H97+I97</f>
        <v>1350000</v>
      </c>
      <c r="H97" s="54">
        <v>0</v>
      </c>
      <c r="I97" s="54">
        <v>1350000</v>
      </c>
      <c r="J97" s="52">
        <v>0</v>
      </c>
    </row>
    <row r="98" spans="1:28" ht="31.5" x14ac:dyDescent="0.2">
      <c r="A98" s="46" t="s">
        <v>217</v>
      </c>
      <c r="B98" s="47"/>
      <c r="C98" s="47"/>
      <c r="D98" s="48" t="s">
        <v>218</v>
      </c>
      <c r="E98" s="49"/>
      <c r="F98" s="84"/>
      <c r="G98" s="50">
        <f>H98+I98</f>
        <v>1499000</v>
      </c>
      <c r="H98" s="50">
        <f>H100</f>
        <v>0</v>
      </c>
      <c r="I98" s="50">
        <f t="shared" ref="I98:J98" si="24">I100</f>
        <v>1499000</v>
      </c>
      <c r="J98" s="50">
        <f t="shared" si="24"/>
        <v>0</v>
      </c>
    </row>
    <row r="99" spans="1:28" ht="31.5" x14ac:dyDescent="0.2">
      <c r="A99" s="46" t="s">
        <v>219</v>
      </c>
      <c r="B99" s="47"/>
      <c r="C99" s="47"/>
      <c r="D99" s="51" t="s">
        <v>218</v>
      </c>
      <c r="E99" s="49"/>
      <c r="F99" s="84"/>
      <c r="G99" s="52"/>
      <c r="H99" s="52"/>
      <c r="I99" s="52"/>
      <c r="J99" s="52"/>
    </row>
    <row r="100" spans="1:28" ht="30" x14ac:dyDescent="0.2">
      <c r="A100" s="47" t="s">
        <v>220</v>
      </c>
      <c r="B100" s="47" t="s">
        <v>182</v>
      </c>
      <c r="C100" s="47" t="s">
        <v>183</v>
      </c>
      <c r="D100" s="49" t="s">
        <v>184</v>
      </c>
      <c r="E100" s="53" t="s">
        <v>185</v>
      </c>
      <c r="F100" s="84" t="s">
        <v>186</v>
      </c>
      <c r="G100" s="54">
        <f>H100+I100</f>
        <v>1499000</v>
      </c>
      <c r="H100" s="54">
        <v>0</v>
      </c>
      <c r="I100" s="54">
        <v>1499000</v>
      </c>
      <c r="J100" s="52">
        <v>0</v>
      </c>
    </row>
    <row r="101" spans="1:28" ht="15.75" x14ac:dyDescent="0.2">
      <c r="A101" s="46" t="s">
        <v>17</v>
      </c>
      <c r="B101" s="46" t="s">
        <v>17</v>
      </c>
      <c r="C101" s="46" t="s">
        <v>17</v>
      </c>
      <c r="D101" s="58" t="s">
        <v>18</v>
      </c>
      <c r="E101" s="48" t="s">
        <v>17</v>
      </c>
      <c r="F101" s="48" t="s">
        <v>17</v>
      </c>
      <c r="G101" s="70">
        <f>H101+I101</f>
        <v>208336920.55000001</v>
      </c>
      <c r="H101" s="57">
        <f>H45+H32+H40+H24+H58+H62+H18+H76+H36+H73+H98+H95+H92+H89+H86+H83+H70+H66+H55+H14</f>
        <v>30410058</v>
      </c>
      <c r="I101" s="70">
        <f t="shared" ref="I101:J101" si="25">I45+I32+I40+I24+I58+I62+I18+I76+I36+I73+I98+I95+I92+I89+I86+I83+I70+I66+I55+I14</f>
        <v>177926862.55000001</v>
      </c>
      <c r="J101" s="70">
        <f t="shared" si="25"/>
        <v>718993.38</v>
      </c>
    </row>
    <row r="102" spans="1:28" ht="27" customHeight="1" x14ac:dyDescent="0.25">
      <c r="H102" s="6"/>
      <c r="I102" s="13"/>
      <c r="L102" s="3"/>
      <c r="M102" s="16"/>
    </row>
    <row r="103" spans="1:28" s="3" customFormat="1" ht="25.5" x14ac:dyDescent="0.35">
      <c r="A103" s="38" t="s">
        <v>62</v>
      </c>
      <c r="B103" s="38"/>
      <c r="C103" s="39"/>
      <c r="D103" s="39"/>
      <c r="E103" s="40"/>
      <c r="F103" s="41"/>
      <c r="G103" s="42" t="s">
        <v>63</v>
      </c>
      <c r="H103" s="34"/>
      <c r="I103" s="74"/>
      <c r="J103" s="74"/>
      <c r="L103" s="4"/>
      <c r="P103" s="8"/>
      <c r="Q103" s="9"/>
      <c r="R103" s="12"/>
      <c r="S103" s="10"/>
      <c r="T103" s="10"/>
      <c r="U103" s="10"/>
      <c r="V103" s="10"/>
      <c r="W103" s="10"/>
      <c r="X103" s="11"/>
      <c r="Y103" s="11"/>
      <c r="Z103" s="11"/>
      <c r="AA103" s="11"/>
      <c r="AB103" s="11"/>
    </row>
    <row r="104" spans="1:28" s="17" customFormat="1" ht="12.75" customHeight="1" x14ac:dyDescent="0.35">
      <c r="A104" s="43"/>
      <c r="B104" s="39"/>
      <c r="C104" s="39"/>
      <c r="D104" s="39"/>
      <c r="E104" s="39"/>
      <c r="F104" s="44"/>
      <c r="G104" s="45"/>
      <c r="H104" s="35"/>
      <c r="I104" s="35"/>
      <c r="J104" s="36"/>
      <c r="M104" s="18"/>
    </row>
    <row r="105" spans="1:28" s="17" customFormat="1" ht="25.5" x14ac:dyDescent="0.35">
      <c r="A105" s="39" t="s">
        <v>14</v>
      </c>
      <c r="B105" s="39"/>
      <c r="C105" s="39"/>
      <c r="D105" s="39"/>
      <c r="E105" s="39"/>
      <c r="F105" s="39"/>
      <c r="G105" s="42"/>
      <c r="H105" s="37"/>
      <c r="I105" s="37"/>
      <c r="J105" s="36"/>
      <c r="M105" s="18"/>
    </row>
    <row r="106" spans="1:28" s="17" customFormat="1" ht="23.45" customHeight="1" x14ac:dyDescent="0.35">
      <c r="A106" s="39" t="s">
        <v>64</v>
      </c>
      <c r="B106" s="39"/>
      <c r="C106" s="39"/>
      <c r="D106" s="39"/>
      <c r="E106" s="39"/>
      <c r="F106" s="39"/>
      <c r="G106" s="42" t="s">
        <v>16</v>
      </c>
      <c r="H106" s="37"/>
      <c r="I106" s="37"/>
      <c r="J106" s="36"/>
      <c r="M106" s="18"/>
    </row>
    <row r="107" spans="1:28" s="17" customFormat="1" ht="20.25" customHeight="1" x14ac:dyDescent="0.35">
      <c r="A107" s="39"/>
      <c r="B107" s="39"/>
      <c r="C107" s="39"/>
      <c r="D107" s="39"/>
      <c r="E107" s="39"/>
      <c r="F107" s="39"/>
      <c r="G107" s="42"/>
      <c r="H107" s="37"/>
      <c r="I107" s="37"/>
      <c r="J107" s="36"/>
      <c r="M107" s="18"/>
    </row>
    <row r="108" spans="1:28" s="17" customFormat="1" ht="25.5" x14ac:dyDescent="0.35">
      <c r="A108" s="81" t="s">
        <v>65</v>
      </c>
      <c r="B108" s="81"/>
      <c r="C108" s="81"/>
      <c r="D108" s="81"/>
      <c r="E108" s="39"/>
      <c r="F108" s="39"/>
      <c r="G108" s="43"/>
      <c r="J108" s="20"/>
      <c r="M108" s="18"/>
    </row>
    <row r="109" spans="1:28" s="17" customFormat="1" ht="25.5" x14ac:dyDescent="0.35">
      <c r="A109" s="40" t="s">
        <v>66</v>
      </c>
      <c r="B109" s="40"/>
      <c r="C109" s="40"/>
      <c r="D109" s="39"/>
      <c r="E109" s="39"/>
      <c r="F109" s="39"/>
      <c r="G109" s="42" t="s">
        <v>15</v>
      </c>
      <c r="H109" s="20"/>
      <c r="I109" s="20"/>
      <c r="M109" s="18"/>
    </row>
    <row r="110" spans="1:28" s="3" customFormat="1" ht="17.25" customHeight="1" x14ac:dyDescent="0.25">
      <c r="E110" s="2"/>
      <c r="M110" s="16"/>
    </row>
    <row r="111" spans="1:28" s="3" customFormat="1" ht="25.5" x14ac:dyDescent="0.25">
      <c r="A111" s="38" t="s">
        <v>221</v>
      </c>
      <c r="E111" s="2"/>
      <c r="G111" s="19"/>
      <c r="J111" s="19"/>
      <c r="L111" s="1"/>
      <c r="M111" s="7"/>
    </row>
    <row r="112" spans="1:28" ht="18" x14ac:dyDescent="0.25">
      <c r="A112" s="3"/>
      <c r="G112" s="5"/>
      <c r="H112" s="6"/>
    </row>
    <row r="113" spans="3:9" x14ac:dyDescent="0.2">
      <c r="G113" s="5"/>
    </row>
    <row r="114" spans="3:9" x14ac:dyDescent="0.2">
      <c r="H114" s="13"/>
      <c r="I114" s="13"/>
    </row>
    <row r="116" spans="3:9" x14ac:dyDescent="0.2">
      <c r="H116" s="15"/>
    </row>
    <row r="117" spans="3:9" x14ac:dyDescent="0.2">
      <c r="H117" s="13"/>
    </row>
    <row r="118" spans="3:9" x14ac:dyDescent="0.2">
      <c r="C118" s="1" t="s">
        <v>3</v>
      </c>
      <c r="H118" s="13"/>
    </row>
    <row r="120" spans="3:9" x14ac:dyDescent="0.2">
      <c r="I120" s="13"/>
    </row>
  </sheetData>
  <mergeCells count="16">
    <mergeCell ref="A9:C9"/>
    <mergeCell ref="G3:J3"/>
    <mergeCell ref="G4:J4"/>
    <mergeCell ref="A6:J6"/>
    <mergeCell ref="A8:C8"/>
    <mergeCell ref="G1:J1"/>
    <mergeCell ref="G2:J2"/>
    <mergeCell ref="G11:G12"/>
    <mergeCell ref="H11:H12"/>
    <mergeCell ref="I11:J11"/>
    <mergeCell ref="F11:F12"/>
    <mergeCell ref="A11:A12"/>
    <mergeCell ref="B11:B12"/>
    <mergeCell ref="C11:C12"/>
    <mergeCell ref="D11:D12"/>
    <mergeCell ref="E11:E12"/>
  </mergeCells>
  <phoneticPr fontId="2" type="noConversion"/>
  <printOptions horizontalCentered="1"/>
  <pageMargins left="0.39370078740157483" right="0.39370078740157483" top="0.98425196850393704" bottom="0.39370078740157483" header="0.51181102362204722" footer="0.39370078740157483"/>
  <pageSetup paperSize="9" scale="49" firstPageNumber="11" orientation="landscape" useFirstPageNumber="1" r:id="rId1"/>
  <headerFooter>
    <oddHeader>&amp;C&amp;P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C7708-DB02-406E-9528-289F73A0D2C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acedc1b3-a6a6-4744-bb8f-c9b717f8a9c9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5</vt:lpstr>
      <vt:lpstr>'Додаток 5'!Заголовки_для_друку</vt:lpstr>
      <vt:lpstr>'Додаток 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2026-03-31T07:39:10Z</cp:lastPrinted>
  <dcterms:created xsi:type="dcterms:W3CDTF">2014-01-17T10:52:16Z</dcterms:created>
  <dcterms:modified xsi:type="dcterms:W3CDTF">2026-03-31T07:39:18Z</dcterms:modified>
</cp:coreProperties>
</file>