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економ. розвитку\Економіка\Зміни бюджет розвитку - 5556\після сесії\"/>
    </mc:Choice>
  </mc:AlternateContent>
  <bookViews>
    <workbookView xWindow="0" yWindow="0" windowWidth="28800" windowHeight="11730" tabRatio="738"/>
  </bookViews>
  <sheets>
    <sheet name="дод.2" sheetId="1" r:id="rId1"/>
  </sheets>
  <definedNames>
    <definedName name="_xlnm._FilterDatabase" localSheetId="0" hidden="1">дод.2!$A$1:$R$184</definedName>
    <definedName name="_xlnm.Print_Titles" localSheetId="0">дод.2!$14:$14</definedName>
    <definedName name="_xlnm.Print_Area" localSheetId="0">дод.2!$A$1:$P$191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2" i="1" l="1"/>
  <c r="L82" i="1"/>
  <c r="M82" i="1"/>
  <c r="N82" i="1"/>
  <c r="O82" i="1"/>
  <c r="P82" i="1"/>
  <c r="J82" i="1"/>
  <c r="F106" i="1" l="1"/>
  <c r="F105" i="1" s="1"/>
  <c r="G106" i="1"/>
  <c r="G105" i="1" s="1"/>
  <c r="H106" i="1"/>
  <c r="H105" i="1" s="1"/>
  <c r="I106" i="1"/>
  <c r="I105" i="1" s="1"/>
  <c r="K106" i="1"/>
  <c r="K105" i="1" s="1"/>
  <c r="M106" i="1"/>
  <c r="M105" i="1" s="1"/>
  <c r="N106" i="1"/>
  <c r="N105" i="1" s="1"/>
  <c r="E106" i="1"/>
  <c r="E105" i="1" s="1"/>
  <c r="K144" i="1" l="1"/>
  <c r="F57" i="1" l="1"/>
  <c r="G57" i="1"/>
  <c r="H57" i="1"/>
  <c r="I57" i="1"/>
  <c r="K57" i="1"/>
  <c r="M57" i="1"/>
  <c r="N57" i="1"/>
  <c r="E57" i="1"/>
  <c r="J20" i="1" l="1"/>
  <c r="O20" i="1" s="1"/>
  <c r="L20" i="1" s="1"/>
  <c r="K21" i="1"/>
  <c r="P20" i="1" l="1"/>
  <c r="J24" i="1"/>
  <c r="J23" i="1" s="1"/>
  <c r="N23" i="1"/>
  <c r="M23" i="1"/>
  <c r="K23" i="1"/>
  <c r="I23" i="1"/>
  <c r="H23" i="1"/>
  <c r="G23" i="1"/>
  <c r="F23" i="1"/>
  <c r="E23" i="1"/>
  <c r="O24" i="1" l="1"/>
  <c r="O23" i="1" s="1"/>
  <c r="P24" i="1"/>
  <c r="P23" i="1" s="1"/>
  <c r="L24" i="1" l="1"/>
  <c r="L23" i="1" s="1"/>
  <c r="K138" i="1"/>
  <c r="J141" i="1"/>
  <c r="P141" i="1" s="1"/>
  <c r="O141" i="1" l="1"/>
  <c r="L141" i="1" s="1"/>
  <c r="K88" i="1" l="1"/>
  <c r="J88" i="1" s="1"/>
  <c r="K90" i="1"/>
  <c r="M90" i="1"/>
  <c r="N90" i="1"/>
  <c r="K148" i="1"/>
  <c r="M148" i="1"/>
  <c r="N148" i="1"/>
  <c r="J150" i="1"/>
  <c r="P150" i="1" s="1"/>
  <c r="K128" i="1"/>
  <c r="M128" i="1"/>
  <c r="N128" i="1"/>
  <c r="K123" i="1"/>
  <c r="K120" i="1"/>
  <c r="M120" i="1"/>
  <c r="N120" i="1"/>
  <c r="J122" i="1"/>
  <c r="P122" i="1" s="1"/>
  <c r="O150" i="1" l="1"/>
  <c r="L150" i="1" s="1"/>
  <c r="K117" i="1"/>
  <c r="O122" i="1"/>
  <c r="K97" i="1"/>
  <c r="M97" i="1"/>
  <c r="N97" i="1"/>
  <c r="J89" i="1"/>
  <c r="P89" i="1" s="1"/>
  <c r="K76" i="1"/>
  <c r="M76" i="1"/>
  <c r="N76" i="1"/>
  <c r="J80" i="1"/>
  <c r="P80" i="1" s="1"/>
  <c r="F76" i="1"/>
  <c r="G76" i="1"/>
  <c r="H76" i="1"/>
  <c r="I76" i="1"/>
  <c r="E76" i="1"/>
  <c r="F73" i="1"/>
  <c r="G73" i="1"/>
  <c r="H73" i="1"/>
  <c r="I73" i="1"/>
  <c r="K73" i="1"/>
  <c r="M73" i="1"/>
  <c r="N73" i="1"/>
  <c r="E73" i="1"/>
  <c r="F69" i="1"/>
  <c r="G69" i="1"/>
  <c r="H69" i="1"/>
  <c r="I69" i="1"/>
  <c r="K69" i="1"/>
  <c r="M69" i="1"/>
  <c r="N69" i="1"/>
  <c r="E69" i="1"/>
  <c r="J71" i="1"/>
  <c r="P71" i="1" s="1"/>
  <c r="J58" i="1"/>
  <c r="J57" i="1" s="1"/>
  <c r="K53" i="1"/>
  <c r="M53" i="1"/>
  <c r="N53" i="1"/>
  <c r="L122" i="1" l="1"/>
  <c r="N68" i="1"/>
  <c r="O89" i="1"/>
  <c r="L89" i="1" s="1"/>
  <c r="O80" i="1"/>
  <c r="L80" i="1" s="1"/>
  <c r="M68" i="1"/>
  <c r="H68" i="1"/>
  <c r="K68" i="1"/>
  <c r="E68" i="1"/>
  <c r="G68" i="1"/>
  <c r="I68" i="1"/>
  <c r="F68" i="1"/>
  <c r="O71" i="1"/>
  <c r="L71" i="1" s="1"/>
  <c r="P58" i="1"/>
  <c r="P57" i="1" s="1"/>
  <c r="O58" i="1"/>
  <c r="L58" i="1" l="1"/>
  <c r="L57" i="1" s="1"/>
  <c r="O57" i="1"/>
  <c r="J25" i="1"/>
  <c r="P25" i="1" l="1"/>
  <c r="O25" i="1"/>
  <c r="L25" i="1" l="1"/>
  <c r="F18" i="1"/>
  <c r="G18" i="1"/>
  <c r="H18" i="1"/>
  <c r="I18" i="1"/>
  <c r="K18" i="1"/>
  <c r="K15" i="1" s="1"/>
  <c r="M18" i="1"/>
  <c r="N18" i="1"/>
  <c r="E18" i="1"/>
  <c r="K64" i="1" l="1"/>
  <c r="M64" i="1"/>
  <c r="N64" i="1"/>
  <c r="J66" i="1"/>
  <c r="O66" i="1" l="1"/>
  <c r="L66" i="1" s="1"/>
  <c r="P66" i="1"/>
  <c r="J159" i="1" l="1"/>
  <c r="P159" i="1" s="1"/>
  <c r="J158" i="1"/>
  <c r="P158" i="1" s="1"/>
  <c r="N157" i="1"/>
  <c r="M157" i="1"/>
  <c r="K157" i="1"/>
  <c r="I157" i="1"/>
  <c r="H157" i="1"/>
  <c r="G157" i="1"/>
  <c r="F157" i="1"/>
  <c r="E157" i="1"/>
  <c r="J156" i="1"/>
  <c r="J151" i="1"/>
  <c r="J149" i="1"/>
  <c r="I148" i="1"/>
  <c r="H148" i="1"/>
  <c r="G148" i="1"/>
  <c r="F148" i="1"/>
  <c r="E148" i="1"/>
  <c r="J147" i="1"/>
  <c r="P147" i="1" s="1"/>
  <c r="J144" i="1"/>
  <c r="P144" i="1" s="1"/>
  <c r="J140" i="1"/>
  <c r="O140" i="1" s="1"/>
  <c r="K137" i="1"/>
  <c r="M137" i="1"/>
  <c r="N137" i="1"/>
  <c r="J139" i="1"/>
  <c r="P139" i="1" s="1"/>
  <c r="J138" i="1"/>
  <c r="P138" i="1" s="1"/>
  <c r="I137" i="1"/>
  <c r="H137" i="1"/>
  <c r="G137" i="1"/>
  <c r="F137" i="1"/>
  <c r="E137" i="1"/>
  <c r="J136" i="1"/>
  <c r="J131" i="1"/>
  <c r="P131" i="1" s="1"/>
  <c r="J130" i="1"/>
  <c r="P130" i="1" s="1"/>
  <c r="J129" i="1"/>
  <c r="I128" i="1"/>
  <c r="H128" i="1"/>
  <c r="G128" i="1"/>
  <c r="F128" i="1"/>
  <c r="E128" i="1"/>
  <c r="J127" i="1"/>
  <c r="J121" i="1"/>
  <c r="J120" i="1" s="1"/>
  <c r="I120" i="1"/>
  <c r="I117" i="1" s="1"/>
  <c r="H120" i="1"/>
  <c r="H117" i="1" s="1"/>
  <c r="G120" i="1"/>
  <c r="G117" i="1" s="1"/>
  <c r="F120" i="1"/>
  <c r="F117" i="1" s="1"/>
  <c r="E120" i="1"/>
  <c r="E117" i="1" s="1"/>
  <c r="J113" i="1"/>
  <c r="F97" i="1"/>
  <c r="G97" i="1"/>
  <c r="H97" i="1"/>
  <c r="I97" i="1"/>
  <c r="E97" i="1"/>
  <c r="F93" i="1"/>
  <c r="G93" i="1"/>
  <c r="H93" i="1"/>
  <c r="I93" i="1"/>
  <c r="K93" i="1"/>
  <c r="M93" i="1"/>
  <c r="N93" i="1"/>
  <c r="E93" i="1"/>
  <c r="J79" i="1"/>
  <c r="J78" i="1"/>
  <c r="P78" i="1" s="1"/>
  <c r="J75" i="1"/>
  <c r="P75" i="1" s="1"/>
  <c r="O136" i="1" l="1"/>
  <c r="P156" i="1"/>
  <c r="P149" i="1"/>
  <c r="P148" i="1" s="1"/>
  <c r="J148" i="1"/>
  <c r="P127" i="1"/>
  <c r="P129" i="1"/>
  <c r="P128" i="1" s="1"/>
  <c r="J128" i="1"/>
  <c r="P79" i="1"/>
  <c r="P113" i="1"/>
  <c r="P157" i="1"/>
  <c r="J157" i="1"/>
  <c r="O159" i="1"/>
  <c r="L159" i="1" s="1"/>
  <c r="O158" i="1"/>
  <c r="L158" i="1" s="1"/>
  <c r="O156" i="1"/>
  <c r="O151" i="1"/>
  <c r="L151" i="1" s="1"/>
  <c r="P151" i="1"/>
  <c r="O149" i="1"/>
  <c r="O148" i="1" s="1"/>
  <c r="O147" i="1"/>
  <c r="L147" i="1" s="1"/>
  <c r="O144" i="1"/>
  <c r="L144" i="1" s="1"/>
  <c r="P137" i="1"/>
  <c r="J137" i="1"/>
  <c r="L140" i="1"/>
  <c r="P140" i="1"/>
  <c r="O138" i="1"/>
  <c r="O139" i="1"/>
  <c r="P136" i="1"/>
  <c r="O131" i="1"/>
  <c r="L131" i="1" s="1"/>
  <c r="O130" i="1"/>
  <c r="L130" i="1" s="1"/>
  <c r="O129" i="1"/>
  <c r="O128" i="1" s="1"/>
  <c r="O127" i="1"/>
  <c r="O121" i="1"/>
  <c r="O120" i="1" s="1"/>
  <c r="P121" i="1"/>
  <c r="P120" i="1" s="1"/>
  <c r="O113" i="1"/>
  <c r="O79" i="1"/>
  <c r="O78" i="1"/>
  <c r="O75" i="1"/>
  <c r="L75" i="1" s="1"/>
  <c r="J70" i="1"/>
  <c r="J60" i="1"/>
  <c r="P60" i="1" s="1"/>
  <c r="J56" i="1"/>
  <c r="P56" i="1" s="1"/>
  <c r="J54" i="1"/>
  <c r="J55" i="1"/>
  <c r="I53" i="1"/>
  <c r="H53" i="1"/>
  <c r="G53" i="1"/>
  <c r="F53" i="1"/>
  <c r="E53" i="1"/>
  <c r="L136" i="1" l="1"/>
  <c r="L156" i="1"/>
  <c r="L127" i="1"/>
  <c r="L79" i="1"/>
  <c r="J53" i="1"/>
  <c r="P70" i="1"/>
  <c r="L113" i="1"/>
  <c r="P54" i="1"/>
  <c r="L157" i="1"/>
  <c r="O157" i="1"/>
  <c r="L149" i="1"/>
  <c r="L148" i="1" s="1"/>
  <c r="L138" i="1"/>
  <c r="O137" i="1"/>
  <c r="L139" i="1"/>
  <c r="L129" i="1"/>
  <c r="L128" i="1" s="1"/>
  <c r="L121" i="1"/>
  <c r="L120" i="1" s="1"/>
  <c r="L78" i="1"/>
  <c r="O70" i="1"/>
  <c r="O60" i="1"/>
  <c r="L60" i="1" s="1"/>
  <c r="O56" i="1"/>
  <c r="L56" i="1" s="1"/>
  <c r="O54" i="1"/>
  <c r="O55" i="1"/>
  <c r="P55" i="1"/>
  <c r="P53" i="1" l="1"/>
  <c r="L70" i="1"/>
  <c r="O53" i="1"/>
  <c r="L137" i="1"/>
  <c r="L54" i="1"/>
  <c r="L55" i="1"/>
  <c r="L53" i="1" l="1"/>
  <c r="J31" i="1" l="1"/>
  <c r="P31" i="1" s="1"/>
  <c r="P37" i="1"/>
  <c r="F166" i="1"/>
  <c r="F162" i="1" s="1"/>
  <c r="G166" i="1"/>
  <c r="G162" i="1" s="1"/>
  <c r="H166" i="1"/>
  <c r="H162" i="1" s="1"/>
  <c r="I166" i="1"/>
  <c r="I162" i="1" s="1"/>
  <c r="K166" i="1"/>
  <c r="K162" i="1" s="1"/>
  <c r="M166" i="1"/>
  <c r="M162" i="1" s="1"/>
  <c r="N166" i="1"/>
  <c r="N162" i="1" s="1"/>
  <c r="E166" i="1"/>
  <c r="E162" i="1" s="1"/>
  <c r="N160" i="1"/>
  <c r="N154" i="1" s="1"/>
  <c r="M160" i="1"/>
  <c r="M154" i="1" s="1"/>
  <c r="I160" i="1"/>
  <c r="I154" i="1" s="1"/>
  <c r="H160" i="1"/>
  <c r="H154" i="1" s="1"/>
  <c r="G160" i="1"/>
  <c r="G154" i="1" s="1"/>
  <c r="F160" i="1"/>
  <c r="F154" i="1" s="1"/>
  <c r="E160" i="1"/>
  <c r="E154" i="1" s="1"/>
  <c r="F152" i="1"/>
  <c r="F145" i="1" s="1"/>
  <c r="G152" i="1"/>
  <c r="G145" i="1" s="1"/>
  <c r="H152" i="1"/>
  <c r="H145" i="1" s="1"/>
  <c r="I152" i="1"/>
  <c r="I145" i="1" s="1"/>
  <c r="K152" i="1"/>
  <c r="K145" i="1" s="1"/>
  <c r="M152" i="1"/>
  <c r="M145" i="1" s="1"/>
  <c r="N152" i="1"/>
  <c r="N145" i="1" s="1"/>
  <c r="E152" i="1"/>
  <c r="E145" i="1" s="1"/>
  <c r="F142" i="1"/>
  <c r="F134" i="1" s="1"/>
  <c r="G142" i="1"/>
  <c r="G134" i="1" s="1"/>
  <c r="H142" i="1"/>
  <c r="H134" i="1" s="1"/>
  <c r="I142" i="1"/>
  <c r="I134" i="1" s="1"/>
  <c r="K142" i="1"/>
  <c r="K134" i="1" s="1"/>
  <c r="M142" i="1"/>
  <c r="M134" i="1" s="1"/>
  <c r="N142" i="1"/>
  <c r="N134" i="1" s="1"/>
  <c r="E142" i="1"/>
  <c r="E134" i="1" s="1"/>
  <c r="F132" i="1"/>
  <c r="F125" i="1" s="1"/>
  <c r="G132" i="1"/>
  <c r="G125" i="1" s="1"/>
  <c r="H132" i="1"/>
  <c r="H125" i="1" s="1"/>
  <c r="I132" i="1"/>
  <c r="I125" i="1" s="1"/>
  <c r="K132" i="1"/>
  <c r="K125" i="1" s="1"/>
  <c r="M132" i="1"/>
  <c r="M125" i="1" s="1"/>
  <c r="N132" i="1"/>
  <c r="N125" i="1" s="1"/>
  <c r="E132" i="1"/>
  <c r="E125" i="1" s="1"/>
  <c r="J133" i="1"/>
  <c r="J132" i="1" s="1"/>
  <c r="J125" i="1" s="1"/>
  <c r="F123" i="1"/>
  <c r="G123" i="1"/>
  <c r="H123" i="1"/>
  <c r="I123" i="1"/>
  <c r="M123" i="1"/>
  <c r="M117" i="1" s="1"/>
  <c r="N123" i="1"/>
  <c r="N117" i="1" s="1"/>
  <c r="E123" i="1"/>
  <c r="J110" i="1"/>
  <c r="P110" i="1" s="1"/>
  <c r="J109" i="1"/>
  <c r="P109" i="1" s="1"/>
  <c r="J108" i="1"/>
  <c r="J107" i="1"/>
  <c r="F103" i="1"/>
  <c r="G103" i="1"/>
  <c r="H103" i="1"/>
  <c r="I103" i="1"/>
  <c r="K103" i="1"/>
  <c r="K102" i="1" s="1"/>
  <c r="M103" i="1"/>
  <c r="M102" i="1" s="1"/>
  <c r="N103" i="1"/>
  <c r="N102" i="1" s="1"/>
  <c r="E103" i="1"/>
  <c r="F100" i="1"/>
  <c r="G100" i="1"/>
  <c r="H100" i="1"/>
  <c r="I100" i="1"/>
  <c r="K100" i="1"/>
  <c r="M100" i="1"/>
  <c r="N100" i="1"/>
  <c r="E100" i="1"/>
  <c r="J104" i="1"/>
  <c r="P104" i="1" s="1"/>
  <c r="P103" i="1" s="1"/>
  <c r="P102" i="1" s="1"/>
  <c r="J101" i="1"/>
  <c r="P101" i="1" s="1"/>
  <c r="P100" i="1" s="1"/>
  <c r="P99" i="1" s="1"/>
  <c r="J98" i="1"/>
  <c r="J97" i="1" s="1"/>
  <c r="J95" i="1"/>
  <c r="F90" i="1"/>
  <c r="G90" i="1"/>
  <c r="H90" i="1"/>
  <c r="I90" i="1"/>
  <c r="E90" i="1"/>
  <c r="J92" i="1"/>
  <c r="J90" i="1" s="1"/>
  <c r="J86" i="1"/>
  <c r="P86" i="1" s="1"/>
  <c r="P85" i="1" s="1"/>
  <c r="N85" i="1"/>
  <c r="M85" i="1"/>
  <c r="K85" i="1"/>
  <c r="I85" i="1"/>
  <c r="I82" i="1" s="1"/>
  <c r="H85" i="1"/>
  <c r="H82" i="1" s="1"/>
  <c r="G85" i="1"/>
  <c r="G82" i="1" s="1"/>
  <c r="F85" i="1"/>
  <c r="F82" i="1" s="1"/>
  <c r="E85" i="1"/>
  <c r="E82" i="1" s="1"/>
  <c r="J87" i="1"/>
  <c r="P87" i="1" s="1"/>
  <c r="P88" i="1"/>
  <c r="J84" i="1"/>
  <c r="J81" i="1"/>
  <c r="J106" i="1" l="1"/>
  <c r="J105" i="1" s="1"/>
  <c r="P107" i="1"/>
  <c r="G102" i="1"/>
  <c r="E102" i="1"/>
  <c r="F102" i="1"/>
  <c r="H102" i="1"/>
  <c r="I102" i="1"/>
  <c r="K99" i="1"/>
  <c r="K96" i="1" s="1"/>
  <c r="I99" i="1"/>
  <c r="I96" i="1" s="1"/>
  <c r="N99" i="1"/>
  <c r="N96" i="1" s="1"/>
  <c r="H99" i="1"/>
  <c r="H96" i="1" s="1"/>
  <c r="F99" i="1"/>
  <c r="F96" i="1" s="1"/>
  <c r="M99" i="1"/>
  <c r="M96" i="1" s="1"/>
  <c r="E99" i="1"/>
  <c r="E96" i="1" s="1"/>
  <c r="G99" i="1"/>
  <c r="G96" i="1" s="1"/>
  <c r="O81" i="1"/>
  <c r="O76" i="1" s="1"/>
  <c r="J76" i="1"/>
  <c r="P98" i="1"/>
  <c r="P97" i="1" s="1"/>
  <c r="P96" i="1" s="1"/>
  <c r="P95" i="1"/>
  <c r="P93" i="1" s="1"/>
  <c r="J93" i="1"/>
  <c r="P92" i="1"/>
  <c r="P90" i="1" s="1"/>
  <c r="P84" i="1"/>
  <c r="O31" i="1"/>
  <c r="L31" i="1" s="1"/>
  <c r="O133" i="1"/>
  <c r="O132" i="1" s="1"/>
  <c r="O125" i="1" s="1"/>
  <c r="P133" i="1"/>
  <c r="P132" i="1" s="1"/>
  <c r="P125" i="1" s="1"/>
  <c r="O108" i="1"/>
  <c r="L108" i="1" s="1"/>
  <c r="P108" i="1"/>
  <c r="O107" i="1"/>
  <c r="O110" i="1"/>
  <c r="L110" i="1" s="1"/>
  <c r="O109" i="1"/>
  <c r="L109" i="1" s="1"/>
  <c r="J103" i="1"/>
  <c r="J102" i="1" s="1"/>
  <c r="J100" i="1"/>
  <c r="O104" i="1"/>
  <c r="O101" i="1"/>
  <c r="O98" i="1"/>
  <c r="O97" i="1" s="1"/>
  <c r="O95" i="1"/>
  <c r="O92" i="1"/>
  <c r="O90" i="1" s="1"/>
  <c r="J85" i="1"/>
  <c r="O86" i="1"/>
  <c r="O84" i="1"/>
  <c r="O87" i="1"/>
  <c r="L87" i="1" s="1"/>
  <c r="O88" i="1"/>
  <c r="L88" i="1" s="1"/>
  <c r="P81" i="1"/>
  <c r="P76" i="1" s="1"/>
  <c r="J74" i="1"/>
  <c r="J72" i="1"/>
  <c r="J69" i="1" s="1"/>
  <c r="F64" i="1"/>
  <c r="G64" i="1"/>
  <c r="H64" i="1"/>
  <c r="I64" i="1"/>
  <c r="E64" i="1"/>
  <c r="J67" i="1"/>
  <c r="J64" i="1" s="1"/>
  <c r="F114" i="1"/>
  <c r="F111" i="1" s="1"/>
  <c r="G114" i="1"/>
  <c r="G111" i="1" s="1"/>
  <c r="H114" i="1"/>
  <c r="H111" i="1" s="1"/>
  <c r="I114" i="1"/>
  <c r="I111" i="1" s="1"/>
  <c r="K114" i="1"/>
  <c r="K111" i="1" s="1"/>
  <c r="M114" i="1"/>
  <c r="M111" i="1" s="1"/>
  <c r="N114" i="1"/>
  <c r="N111" i="1" s="1"/>
  <c r="E114" i="1"/>
  <c r="E111" i="1" s="1"/>
  <c r="J115" i="1"/>
  <c r="P115" i="1" s="1"/>
  <c r="P114" i="1" s="1"/>
  <c r="J62" i="1"/>
  <c r="P62" i="1" s="1"/>
  <c r="P61" i="1" s="1"/>
  <c r="F61" i="1"/>
  <c r="G61" i="1"/>
  <c r="H61" i="1"/>
  <c r="I61" i="1"/>
  <c r="K61" i="1"/>
  <c r="K51" i="1" s="1"/>
  <c r="M61" i="1"/>
  <c r="M51" i="1" s="1"/>
  <c r="N61" i="1"/>
  <c r="N51" i="1" s="1"/>
  <c r="E61" i="1"/>
  <c r="F48" i="1"/>
  <c r="G48" i="1"/>
  <c r="H48" i="1"/>
  <c r="I48" i="1"/>
  <c r="K48" i="1"/>
  <c r="M48" i="1"/>
  <c r="N48" i="1"/>
  <c r="E48" i="1"/>
  <c r="F46" i="1"/>
  <c r="G46" i="1"/>
  <c r="H46" i="1"/>
  <c r="I46" i="1"/>
  <c r="K46" i="1"/>
  <c r="M46" i="1"/>
  <c r="N46" i="1"/>
  <c r="E46" i="1"/>
  <c r="O106" i="1" l="1"/>
  <c r="O105" i="1" s="1"/>
  <c r="P106" i="1"/>
  <c r="P105" i="1" s="1"/>
  <c r="L81" i="1"/>
  <c r="L76" i="1" s="1"/>
  <c r="L107" i="1"/>
  <c r="L106" i="1" s="1"/>
  <c r="L105" i="1" s="1"/>
  <c r="J99" i="1"/>
  <c r="J96" i="1" s="1"/>
  <c r="P74" i="1"/>
  <c r="P73" i="1" s="1"/>
  <c r="J73" i="1"/>
  <c r="J68" i="1" s="1"/>
  <c r="K45" i="1"/>
  <c r="K44" i="1" s="1"/>
  <c r="P72" i="1"/>
  <c r="P69" i="1" s="1"/>
  <c r="H45" i="1"/>
  <c r="H44" i="1" s="1"/>
  <c r="I45" i="1"/>
  <c r="I44" i="1" s="1"/>
  <c r="E45" i="1"/>
  <c r="E44" i="1" s="1"/>
  <c r="G45" i="1"/>
  <c r="G44" i="1" s="1"/>
  <c r="N45" i="1"/>
  <c r="N44" i="1" s="1"/>
  <c r="F45" i="1"/>
  <c r="F44" i="1" s="1"/>
  <c r="M45" i="1"/>
  <c r="M44" i="1" s="1"/>
  <c r="P67" i="1"/>
  <c r="P64" i="1" s="1"/>
  <c r="L98" i="1"/>
  <c r="L97" i="1" s="1"/>
  <c r="L95" i="1"/>
  <c r="L93" i="1" s="1"/>
  <c r="O93" i="1"/>
  <c r="L133" i="1"/>
  <c r="L132" i="1" s="1"/>
  <c r="L125" i="1" s="1"/>
  <c r="L104" i="1"/>
  <c r="L103" i="1" s="1"/>
  <c r="L102" i="1" s="1"/>
  <c r="O103" i="1"/>
  <c r="O102" i="1" s="1"/>
  <c r="L101" i="1"/>
  <c r="L100" i="1" s="1"/>
  <c r="L99" i="1" s="1"/>
  <c r="O100" i="1"/>
  <c r="L92" i="1"/>
  <c r="L90" i="1" s="1"/>
  <c r="L84" i="1"/>
  <c r="L86" i="1"/>
  <c r="L85" i="1" s="1"/>
  <c r="O85" i="1"/>
  <c r="O74" i="1"/>
  <c r="O72" i="1"/>
  <c r="O69" i="1" s="1"/>
  <c r="O67" i="1"/>
  <c r="O64" i="1" s="1"/>
  <c r="J114" i="1"/>
  <c r="O115" i="1"/>
  <c r="J61" i="1"/>
  <c r="O62" i="1"/>
  <c r="O61" i="1" s="1"/>
  <c r="P68" i="1" l="1"/>
  <c r="O99" i="1"/>
  <c r="O96" i="1" s="1"/>
  <c r="L74" i="1"/>
  <c r="L73" i="1" s="1"/>
  <c r="O73" i="1"/>
  <c r="O68" i="1" s="1"/>
  <c r="L72" i="1"/>
  <c r="L69" i="1" s="1"/>
  <c r="L96" i="1"/>
  <c r="L67" i="1"/>
  <c r="L64" i="1" s="1"/>
  <c r="L115" i="1"/>
  <c r="L114" i="1" s="1"/>
  <c r="O114" i="1"/>
  <c r="L62" i="1"/>
  <c r="L61" i="1" s="1"/>
  <c r="L68" i="1" l="1"/>
  <c r="F42" i="1"/>
  <c r="F38" i="1" s="1"/>
  <c r="G42" i="1"/>
  <c r="G38" i="1" s="1"/>
  <c r="H42" i="1"/>
  <c r="H38" i="1" s="1"/>
  <c r="I42" i="1"/>
  <c r="I38" i="1" s="1"/>
  <c r="K42" i="1"/>
  <c r="K38" i="1" s="1"/>
  <c r="M42" i="1"/>
  <c r="M38" i="1" s="1"/>
  <c r="N42" i="1"/>
  <c r="N38" i="1" s="1"/>
  <c r="E42" i="1"/>
  <c r="E38" i="1" s="1"/>
  <c r="J40" i="1"/>
  <c r="J41" i="1"/>
  <c r="O41" i="1" s="1"/>
  <c r="L41" i="1" s="1"/>
  <c r="F36" i="1"/>
  <c r="G36" i="1"/>
  <c r="H36" i="1"/>
  <c r="I36" i="1"/>
  <c r="K36" i="1"/>
  <c r="E36" i="1"/>
  <c r="F34" i="1"/>
  <c r="G34" i="1"/>
  <c r="H34" i="1"/>
  <c r="I34" i="1"/>
  <c r="K34" i="1"/>
  <c r="M34" i="1"/>
  <c r="M32" i="1" s="1"/>
  <c r="N34" i="1"/>
  <c r="N32" i="1" s="1"/>
  <c r="E34" i="1"/>
  <c r="J35" i="1"/>
  <c r="J34" i="1" s="1"/>
  <c r="F29" i="1"/>
  <c r="F26" i="1" s="1"/>
  <c r="G29" i="1"/>
  <c r="G26" i="1" s="1"/>
  <c r="H29" i="1"/>
  <c r="H26" i="1" s="1"/>
  <c r="I29" i="1"/>
  <c r="I26" i="1" s="1"/>
  <c r="K29" i="1"/>
  <c r="K26" i="1" s="1"/>
  <c r="M29" i="1"/>
  <c r="M26" i="1" s="1"/>
  <c r="N29" i="1"/>
  <c r="N26" i="1" s="1"/>
  <c r="E29" i="1"/>
  <c r="E26" i="1" s="1"/>
  <c r="F21" i="1"/>
  <c r="G21" i="1"/>
  <c r="H21" i="1"/>
  <c r="I21" i="1"/>
  <c r="M21" i="1"/>
  <c r="M15" i="1" s="1"/>
  <c r="N21" i="1"/>
  <c r="N15" i="1" s="1"/>
  <c r="E21" i="1"/>
  <c r="E15" i="1"/>
  <c r="F15" i="1"/>
  <c r="G15" i="1"/>
  <c r="H15" i="1"/>
  <c r="I15" i="1"/>
  <c r="H32" i="1" l="1"/>
  <c r="M168" i="1"/>
  <c r="N168" i="1"/>
  <c r="F32" i="1"/>
  <c r="G32" i="1"/>
  <c r="I32" i="1"/>
  <c r="K32" i="1"/>
  <c r="E32" i="1"/>
  <c r="P41" i="1"/>
  <c r="P40" i="1"/>
  <c r="O40" i="1"/>
  <c r="O35" i="1"/>
  <c r="L35" i="1" s="1"/>
  <c r="L34" i="1" s="1"/>
  <c r="P35" i="1"/>
  <c r="P34" i="1" s="1"/>
  <c r="L40" i="1" l="1"/>
  <c r="O34" i="1"/>
  <c r="J165" i="1" l="1"/>
  <c r="P165" i="1" s="1"/>
  <c r="J167" i="1"/>
  <c r="J164" i="1"/>
  <c r="J153" i="1"/>
  <c r="P167" i="1" l="1"/>
  <c r="P166" i="1" s="1"/>
  <c r="J166" i="1"/>
  <c r="J162" i="1" s="1"/>
  <c r="O164" i="1"/>
  <c r="J161" i="1"/>
  <c r="J160" i="1" s="1"/>
  <c r="J154" i="1" s="1"/>
  <c r="K160" i="1"/>
  <c r="K154" i="1" s="1"/>
  <c r="K168" i="1" s="1"/>
  <c r="P153" i="1"/>
  <c r="P152" i="1" s="1"/>
  <c r="P145" i="1" s="1"/>
  <c r="J152" i="1"/>
  <c r="J145" i="1" s="1"/>
  <c r="O153" i="1"/>
  <c r="P164" i="1"/>
  <c r="O167" i="1"/>
  <c r="O165" i="1"/>
  <c r="L165" i="1" s="1"/>
  <c r="P162" i="1" l="1"/>
  <c r="L164" i="1"/>
  <c r="L167" i="1"/>
  <c r="L166" i="1" s="1"/>
  <c r="O166" i="1"/>
  <c r="O162" i="1" s="1"/>
  <c r="P161" i="1"/>
  <c r="P160" i="1" s="1"/>
  <c r="P154" i="1" s="1"/>
  <c r="O161" i="1"/>
  <c r="O160" i="1" s="1"/>
  <c r="O154" i="1" s="1"/>
  <c r="L153" i="1"/>
  <c r="L152" i="1" s="1"/>
  <c r="L145" i="1" s="1"/>
  <c r="O152" i="1"/>
  <c r="O145" i="1" s="1"/>
  <c r="L162" i="1" l="1"/>
  <c r="L161" i="1"/>
  <c r="L160" i="1" s="1"/>
  <c r="L154" i="1" s="1"/>
  <c r="J143" i="1"/>
  <c r="J124" i="1"/>
  <c r="J119" i="1"/>
  <c r="P143" i="1" l="1"/>
  <c r="P142" i="1" s="1"/>
  <c r="P134" i="1" s="1"/>
  <c r="J142" i="1"/>
  <c r="J134" i="1" s="1"/>
  <c r="P119" i="1"/>
  <c r="O124" i="1"/>
  <c r="O123" i="1" s="1"/>
  <c r="J123" i="1"/>
  <c r="J117" i="1" s="1"/>
  <c r="O119" i="1"/>
  <c r="O143" i="1"/>
  <c r="P124" i="1"/>
  <c r="P123" i="1" s="1"/>
  <c r="O117" i="1" l="1"/>
  <c r="P117" i="1"/>
  <c r="L143" i="1"/>
  <c r="L142" i="1" s="1"/>
  <c r="L134" i="1" s="1"/>
  <c r="O142" i="1"/>
  <c r="O134" i="1" s="1"/>
  <c r="L119" i="1"/>
  <c r="L124" i="1"/>
  <c r="L123" i="1" s="1"/>
  <c r="L117" i="1" l="1"/>
  <c r="J116" i="1"/>
  <c r="J111" i="1" s="1"/>
  <c r="P116" i="1" l="1"/>
  <c r="P111" i="1" s="1"/>
  <c r="O116" i="1"/>
  <c r="O111" i="1" s="1"/>
  <c r="J59" i="1"/>
  <c r="J63" i="1"/>
  <c r="I51" i="1"/>
  <c r="I168" i="1" s="1"/>
  <c r="H51" i="1"/>
  <c r="H168" i="1" s="1"/>
  <c r="G51" i="1"/>
  <c r="G168" i="1" s="1"/>
  <c r="F51" i="1"/>
  <c r="F168" i="1" s="1"/>
  <c r="E51" i="1"/>
  <c r="E168" i="1" s="1"/>
  <c r="J50" i="1"/>
  <c r="P50" i="1" s="1"/>
  <c r="J49" i="1"/>
  <c r="J47" i="1"/>
  <c r="J43" i="1"/>
  <c r="J37" i="1"/>
  <c r="P63" i="1" l="1"/>
  <c r="J51" i="1"/>
  <c r="J36" i="1"/>
  <c r="J32" i="1" s="1"/>
  <c r="O37" i="1"/>
  <c r="L37" i="1" s="1"/>
  <c r="L116" i="1"/>
  <c r="L111" i="1" s="1"/>
  <c r="P59" i="1"/>
  <c r="O49" i="1"/>
  <c r="O48" i="1" s="1"/>
  <c r="J48" i="1"/>
  <c r="P47" i="1"/>
  <c r="P46" i="1" s="1"/>
  <c r="J46" i="1"/>
  <c r="P43" i="1"/>
  <c r="P42" i="1" s="1"/>
  <c r="P38" i="1" s="1"/>
  <c r="J42" i="1"/>
  <c r="J38" i="1" s="1"/>
  <c r="O63" i="1"/>
  <c r="O59" i="1"/>
  <c r="O50" i="1"/>
  <c r="L50" i="1" s="1"/>
  <c r="O47" i="1"/>
  <c r="P49" i="1"/>
  <c r="P48" i="1" s="1"/>
  <c r="O43" i="1"/>
  <c r="P51" i="1" l="1"/>
  <c r="L63" i="1"/>
  <c r="O51" i="1"/>
  <c r="J45" i="1"/>
  <c r="J44" i="1" s="1"/>
  <c r="P45" i="1"/>
  <c r="P44" i="1" s="1"/>
  <c r="L49" i="1"/>
  <c r="L48" i="1" s="1"/>
  <c r="L47" i="1"/>
  <c r="L46" i="1" s="1"/>
  <c r="O46" i="1"/>
  <c r="O45" i="1" s="1"/>
  <c r="O44" i="1" s="1"/>
  <c r="L43" i="1"/>
  <c r="L42" i="1" s="1"/>
  <c r="L38" i="1" s="1"/>
  <c r="O42" i="1"/>
  <c r="O38" i="1" s="1"/>
  <c r="L59" i="1"/>
  <c r="L51" i="1" l="1"/>
  <c r="L45" i="1"/>
  <c r="L44" i="1" s="1"/>
  <c r="J30" i="1"/>
  <c r="J28" i="1"/>
  <c r="J22" i="1"/>
  <c r="J21" i="1" s="1"/>
  <c r="J19" i="1"/>
  <c r="J18" i="1" s="1"/>
  <c r="J17" i="1"/>
  <c r="J15" i="1" l="1"/>
  <c r="O19" i="1"/>
  <c r="O30" i="1"/>
  <c r="O29" i="1" s="1"/>
  <c r="J29" i="1"/>
  <c r="J26" i="1" s="1"/>
  <c r="O28" i="1"/>
  <c r="P30" i="1"/>
  <c r="P29" i="1" s="1"/>
  <c r="P28" i="1"/>
  <c r="O22" i="1"/>
  <c r="O17" i="1"/>
  <c r="P19" i="1"/>
  <c r="P18" i="1" s="1"/>
  <c r="P22" i="1"/>
  <c r="P21" i="1" s="1"/>
  <c r="P17" i="1"/>
  <c r="P15" i="1" s="1"/>
  <c r="J168" i="1" l="1"/>
  <c r="O26" i="1"/>
  <c r="P26" i="1"/>
  <c r="L19" i="1"/>
  <c r="L18" i="1" s="1"/>
  <c r="O18" i="1"/>
  <c r="L28" i="1"/>
  <c r="L30" i="1"/>
  <c r="L29" i="1" s="1"/>
  <c r="L22" i="1"/>
  <c r="L21" i="1" s="1"/>
  <c r="O21" i="1"/>
  <c r="L17" i="1"/>
  <c r="O15" i="1" l="1"/>
  <c r="L15" i="1"/>
  <c r="L26" i="1"/>
  <c r="P36" i="1"/>
  <c r="P32" i="1" s="1"/>
  <c r="P168" i="1" s="1"/>
  <c r="O36" i="1" l="1"/>
  <c r="L36" i="1" l="1"/>
  <c r="L32" i="1" s="1"/>
  <c r="L168" i="1" s="1"/>
  <c r="O32" i="1"/>
  <c r="O168" i="1" s="1"/>
</calcChain>
</file>

<file path=xl/sharedStrings.xml><?xml version="1.0" encoding="utf-8"?>
<sst xmlns="http://schemas.openxmlformats.org/spreadsheetml/2006/main" count="469" uniqueCount="281">
  <si>
    <t>Загальний фонд</t>
  </si>
  <si>
    <t>Спеціальний фонд</t>
  </si>
  <si>
    <t>Разом</t>
  </si>
  <si>
    <t>Всього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</si>
  <si>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</si>
  <si>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</si>
  <si>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</si>
  <si>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</si>
  <si>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</si>
  <si>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0490</t>
  </si>
  <si>
    <t>Департамент житлового господарства та інфраструктури</t>
  </si>
  <si>
    <t>Управління охорони здоров'я</t>
  </si>
  <si>
    <t>Департамент розвитку</t>
  </si>
  <si>
    <t>Департамент адміністративних послуг</t>
  </si>
  <si>
    <t>0443</t>
  </si>
  <si>
    <t>Внески до статутного капіталу суб'єктів господарювання</t>
  </si>
  <si>
    <t>0710000</t>
  </si>
  <si>
    <t>7670</t>
  </si>
  <si>
    <t>1200000</t>
  </si>
  <si>
    <t>1210000</t>
  </si>
  <si>
    <t>1900000</t>
  </si>
  <si>
    <t>1910000</t>
  </si>
  <si>
    <t>1917670</t>
  </si>
  <si>
    <t>0700000</t>
  </si>
  <si>
    <t>у тому числі бюджет розвитку</t>
  </si>
  <si>
    <t>від ______________ № _____</t>
  </si>
  <si>
    <t>(грн.)</t>
  </si>
  <si>
    <t>(код бюджету)</t>
  </si>
  <si>
    <t xml:space="preserve"> </t>
  </si>
  <si>
    <t>0160</t>
  </si>
  <si>
    <t>0111</t>
  </si>
  <si>
    <t>0600000</t>
  </si>
  <si>
    <t>Управління освіти</t>
  </si>
  <si>
    <t>0610000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</si>
  <si>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</si>
  <si>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</si>
  <si>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</si>
  <si>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</si>
  <si>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</si>
  <si>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</si>
  <si>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</si>
  <si>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0617321</t>
  </si>
  <si>
    <t>7321</t>
  </si>
  <si>
    <t>Будівництво освітніх установ та закладів</t>
  </si>
  <si>
    <t>0180</t>
  </si>
  <si>
    <t>0712010</t>
  </si>
  <si>
    <t>0731</t>
  </si>
  <si>
    <t>Багатопрофільна стаціонарна медична допомога населенню</t>
  </si>
  <si>
    <t>0717322</t>
  </si>
  <si>
    <t>7322</t>
  </si>
  <si>
    <t>Будівництво медичних установ та закладів</t>
  </si>
  <si>
    <t>0800000</t>
  </si>
  <si>
    <t>Управління соціального захисту</t>
  </si>
  <si>
    <t>0810000</t>
  </si>
  <si>
    <t>1040</t>
  </si>
  <si>
    <t>0610</t>
  </si>
  <si>
    <t>0817323</t>
  </si>
  <si>
    <t>7323</t>
  </si>
  <si>
    <t>Будівництво установ та закладів соціальної сфери</t>
  </si>
  <si>
    <t>Проектування, реставрація та охорона пам'яток архітектури</t>
  </si>
  <si>
    <t>1000000</t>
  </si>
  <si>
    <t xml:space="preserve">Управління культури </t>
  </si>
  <si>
    <t>1010000</t>
  </si>
  <si>
    <t>0960</t>
  </si>
  <si>
    <t>0824</t>
  </si>
  <si>
    <t>Забезпечення діяльності бібліотек</t>
  </si>
  <si>
    <t>0828</t>
  </si>
  <si>
    <t>Будівництво установ та закладів культури</t>
  </si>
  <si>
    <t>1100000</t>
  </si>
  <si>
    <t>Управління спорту</t>
  </si>
  <si>
    <t>1110000</t>
  </si>
  <si>
    <t>0810</t>
  </si>
  <si>
    <t>1115041</t>
  </si>
  <si>
    <t>5041</t>
  </si>
  <si>
    <t>Утримання та фінансова підтримка спортивних споруд</t>
  </si>
  <si>
    <t>1117325</t>
  </si>
  <si>
    <t>7325</t>
  </si>
  <si>
    <t>Будівництво споруд, установ та закладів фізичної культури і спорту</t>
  </si>
  <si>
    <t>Управління молодіжної політики</t>
  </si>
  <si>
    <t>Утримання клубів для підлітків за місцем проживання</t>
  </si>
  <si>
    <t>1217670</t>
  </si>
  <si>
    <t>1217310</t>
  </si>
  <si>
    <t>7310</t>
  </si>
  <si>
    <t>Будівництво об’єктів житлово-комунального господарства</t>
  </si>
  <si>
    <t>4100000</t>
  </si>
  <si>
    <t>Галицька районна адміністрація</t>
  </si>
  <si>
    <t>4110000</t>
  </si>
  <si>
    <t>6030</t>
  </si>
  <si>
    <t>0620</t>
  </si>
  <si>
    <t>Організація благоустрою населених пунктів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</si>
  <si>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</si>
  <si>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</si>
  <si>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</si>
  <si>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4200000</t>
  </si>
  <si>
    <t>Залізнична районна адміністрація</t>
  </si>
  <si>
    <t>4210000</t>
  </si>
  <si>
    <t>4217461</t>
  </si>
  <si>
    <t>4300000</t>
  </si>
  <si>
    <t>Личаківська районна адміністрація</t>
  </si>
  <si>
    <t>4310000</t>
  </si>
  <si>
    <t>Франківська районна адміністрація</t>
  </si>
  <si>
    <t>4417461</t>
  </si>
  <si>
    <t>4400000</t>
  </si>
  <si>
    <t>4410000</t>
  </si>
  <si>
    <t>4500000</t>
  </si>
  <si>
    <t>Шевченківська районна адміністрація</t>
  </si>
  <si>
    <t>4510000</t>
  </si>
  <si>
    <t>4517461</t>
  </si>
  <si>
    <t>4600000</t>
  </si>
  <si>
    <t>Сихівська районна адміністрація</t>
  </si>
  <si>
    <t>4610000</t>
  </si>
  <si>
    <t>4617461</t>
  </si>
  <si>
    <t>Департамент міської агломерації</t>
  </si>
  <si>
    <t>4060</t>
  </si>
  <si>
    <t>Забезпечення діяльності палаців і будинків культури, клубів центрів дозвілля та інших клубних закладів</t>
  </si>
  <si>
    <t>8230</t>
  </si>
  <si>
    <t>0380</t>
  </si>
  <si>
    <t>Інші заходи громадського порядку та безпеки</t>
  </si>
  <si>
    <t xml:space="preserve">        Візи:</t>
  </si>
  <si>
    <t>Директор департаменту фінансової політики</t>
  </si>
  <si>
    <t>Заступник директора департаменту фінансової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</si>
  <si>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</si>
  <si>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</si>
  <si>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</si>
  <si>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</si>
  <si>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Будівництво об'єктів соціально-культурного призначення</t>
  </si>
  <si>
    <t>0617320</t>
  </si>
  <si>
    <t>7320</t>
  </si>
  <si>
    <t>0717320</t>
  </si>
  <si>
    <t>1020</t>
  </si>
  <si>
    <t>Надання загальної середньої освіти за рахунок коштів місцевого бюджету</t>
  </si>
  <si>
    <t>1014030</t>
  </si>
  <si>
    <t>4030</t>
  </si>
  <si>
    <t>1014060</t>
  </si>
  <si>
    <t>5040</t>
  </si>
  <si>
    <t>Підтримка і розвиток спортивної інфраструктури</t>
  </si>
  <si>
    <t>1017324</t>
  </si>
  <si>
    <t>0817320</t>
  </si>
  <si>
    <t>1017320</t>
  </si>
  <si>
    <t>1117320</t>
  </si>
  <si>
    <t>Утримання та розвиток автомобільних доріг та дорожньої інфраструктури</t>
  </si>
  <si>
    <t>1217460</t>
  </si>
  <si>
    <t>6460</t>
  </si>
  <si>
    <t>1217461</t>
  </si>
  <si>
    <t>1216010</t>
  </si>
  <si>
    <t>6010</t>
  </si>
  <si>
    <t>Утримання та ефективна експлуатація об'єктів житлово-комунального господарства</t>
  </si>
  <si>
    <t>6011</t>
  </si>
  <si>
    <t>Експлуатація та технічне обслуговування житлового фонду</t>
  </si>
  <si>
    <t>1400000</t>
  </si>
  <si>
    <t>Управління з питань поводження з відходами</t>
  </si>
  <si>
    <t>1410000</t>
  </si>
  <si>
    <t>1419770</t>
  </si>
  <si>
    <t>9770</t>
  </si>
  <si>
    <t>1600000</t>
  </si>
  <si>
    <t>Департамент містобудування</t>
  </si>
  <si>
    <t>1610000</t>
  </si>
  <si>
    <t>1616030</t>
  </si>
  <si>
    <t>1617310</t>
  </si>
  <si>
    <t>7324</t>
  </si>
  <si>
    <t>1620000</t>
  </si>
  <si>
    <t>Управління архітектури та урбаністики</t>
  </si>
  <si>
    <t>7350</t>
  </si>
  <si>
    <t>Розроблення схем планування та забудови територій (містобудівної документації)</t>
  </si>
  <si>
    <t>1800000</t>
  </si>
  <si>
    <t>Управління охорони історичного середовища</t>
  </si>
  <si>
    <t>1810000</t>
  </si>
  <si>
    <t>1817340</t>
  </si>
  <si>
    <t>Департамент міської мобільності та вуличної інфраструктури</t>
  </si>
  <si>
    <t>1918230</t>
  </si>
  <si>
    <t>1917460</t>
  </si>
  <si>
    <t>1917461</t>
  </si>
  <si>
    <t>Департамент економічного розвитку</t>
  </si>
  <si>
    <t>2717670</t>
  </si>
  <si>
    <t>2900000</t>
  </si>
  <si>
    <t>2910000</t>
  </si>
  <si>
    <t>2918230</t>
  </si>
  <si>
    <t>3200000</t>
  </si>
  <si>
    <t>3210000</t>
  </si>
  <si>
    <t>3217670</t>
  </si>
  <si>
    <t>3220000</t>
  </si>
  <si>
    <t>3223132</t>
  </si>
  <si>
    <t>3400000</t>
  </si>
  <si>
    <t>3420000</t>
  </si>
  <si>
    <t>Управління адміністрування послуг</t>
  </si>
  <si>
    <t>3420160</t>
  </si>
  <si>
    <t>Реалізація державної політики у молодіжній сфері</t>
  </si>
  <si>
    <t>3130</t>
  </si>
  <si>
    <t>Будівництво  об'єктів соціально-культурного призначення</t>
  </si>
  <si>
    <t>3600000</t>
  </si>
  <si>
    <t>Управління земельних ресурсів</t>
  </si>
  <si>
    <t>3610000</t>
  </si>
  <si>
    <t>3617130</t>
  </si>
  <si>
    <t>7130</t>
  </si>
  <si>
    <t>0421</t>
  </si>
  <si>
    <t>Здійснення заходів із землеустрою</t>
  </si>
  <si>
    <t xml:space="preserve">Реалізація інших заходів щодо соціально-економічного розвитку територій </t>
  </si>
  <si>
    <t>Проведення експертної грошової оцінки земельної ділянки чи права на неї</t>
  </si>
  <si>
    <t>Підготовка земельних ділянок комунальної власності для продажу на земельних торгах та проведення таких торгів</t>
  </si>
  <si>
    <t>1115040</t>
  </si>
  <si>
    <t>4217460</t>
  </si>
  <si>
    <t>4317461</t>
  </si>
  <si>
    <t>4317460</t>
  </si>
  <si>
    <t>4417460</t>
  </si>
  <si>
    <t>4517460</t>
  </si>
  <si>
    <t>4617460</t>
  </si>
  <si>
    <t>4700000</t>
  </si>
  <si>
    <t>4710000</t>
  </si>
  <si>
    <t>4717324</t>
  </si>
  <si>
    <t>Ліліана РИМАР</t>
  </si>
  <si>
    <t>4727320</t>
  </si>
  <si>
    <t>0611070</t>
  </si>
  <si>
    <t>1070</t>
  </si>
  <si>
    <t>Надання позашкільної освіти  закладами позашкільної освіти, заходи із позашкільної роботи з дітьми</t>
  </si>
  <si>
    <t>Надання загальної середньої освіти закладами загальної середньої освіти за рахунок коштів місцевого бюджету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</si>
  <si>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</si>
  <si>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0813100</t>
  </si>
  <si>
    <t>3100</t>
  </si>
  <si>
    <t>Забезпечення надійної та безперебійної експлуатації ліфтів</t>
  </si>
  <si>
    <t>1810160</t>
  </si>
  <si>
    <t>1816030</t>
  </si>
  <si>
    <t>4110160</t>
  </si>
  <si>
    <t>4116010</t>
  </si>
  <si>
    <t>4116011</t>
  </si>
  <si>
    <t>4216010</t>
  </si>
  <si>
    <t>4216011</t>
  </si>
  <si>
    <t>4316010</t>
  </si>
  <si>
    <t>4316011</t>
  </si>
  <si>
    <t>4316015</t>
  </si>
  <si>
    <t>4316030</t>
  </si>
  <si>
    <t>Експлуатація та технічне обслуговування  житлового фонду</t>
  </si>
  <si>
    <t>4416010</t>
  </si>
  <si>
    <t>Організація  благоустрою населених пунктів</t>
  </si>
  <si>
    <t>0640</t>
  </si>
  <si>
    <t>4516010</t>
  </si>
  <si>
    <t>4516011</t>
  </si>
  <si>
    <t>4516030</t>
  </si>
  <si>
    <t>4416015</t>
  </si>
  <si>
    <t>4616010</t>
  </si>
  <si>
    <t>4616011</t>
  </si>
  <si>
    <t>4616015</t>
  </si>
  <si>
    <t>політики - начальник управління бюджету</t>
  </si>
  <si>
    <t>Вікторія ДОВЖИК</t>
  </si>
  <si>
    <t>1627351</t>
  </si>
  <si>
    <t>7351</t>
  </si>
  <si>
    <t>Розроблення комплексних планів просторового розвитку територій територіальних громад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</si>
  <si>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</si>
  <si>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Інші субвенції з місцевого бюджету</t>
  </si>
  <si>
    <t>7460</t>
  </si>
  <si>
    <t>Управління з питань надзвичайних ситуацій, цивільного захисту населення та територіальної оборони</t>
  </si>
  <si>
    <t>Зміни до розподілу видатків бюджету Львівської міської територіальної громади на 2024 рік</t>
  </si>
  <si>
    <t>0611020</t>
  </si>
  <si>
    <t>0617372</t>
  </si>
  <si>
    <t>Реалізація проектів (заходів) з відновлення освітніх установ та закладів, пошкоджених / знищених внаслідок збройної агресії, за рахунок коштів місцевих бюджетів</t>
  </si>
  <si>
    <t>0717670</t>
  </si>
  <si>
    <t>Внески до статутного капіталу суб`єктів господарювання</t>
  </si>
  <si>
    <t>Надання реабілітаційних послуг особам з інвалідністю та дітям з інвалідністю</t>
  </si>
  <si>
    <t>3105</t>
  </si>
  <si>
    <t>0813105</t>
  </si>
  <si>
    <t>Придбання житла для окремих категорій населення відповідно до законодавства)</t>
  </si>
  <si>
    <t>Керівництво і управління у відповідній сфері у містах (місті Києві), селищах, селах, територіальних громадах</t>
  </si>
  <si>
    <t>3223130</t>
  </si>
  <si>
    <t>7375</t>
  </si>
  <si>
    <t>Реалізація проектів (заходів) з відновлення об'єктів житлового фонду, пошкоджених / знищених внаслідок збройної агресії, за рахунок коштів місцевих бюджетів</t>
  </si>
  <si>
    <t>4416090</t>
  </si>
  <si>
    <t>Інша діяльність у сфері житлово-комунального господарства</t>
  </si>
  <si>
    <t>6090</t>
  </si>
  <si>
    <t>0617366</t>
  </si>
  <si>
    <t>Реалізація проектів в рамках Надзвичайної кредитної програми для відновлення України</t>
  </si>
  <si>
    <t>Виконання інвестиційних проектів</t>
  </si>
  <si>
    <t>7360</t>
  </si>
  <si>
    <t>0617360</t>
  </si>
  <si>
    <t>1216080</t>
  </si>
  <si>
    <t>6080</t>
  </si>
  <si>
    <t>Реалізація державних та місцевих житлових програм</t>
  </si>
  <si>
    <t>Секретар ради</t>
  </si>
  <si>
    <t>Маркіян ЛОПАЧАК</t>
  </si>
  <si>
    <t xml:space="preserve">                Додаток 3</t>
  </si>
  <si>
    <t>Затверджено</t>
  </si>
  <si>
    <t>ухвалою міської ради</t>
  </si>
  <si>
    <t>Член редакційної комісії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</si>
</sst>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* _-#,##0&quot;р.&quot;;* \-#,##0&quot;р.&quot;;* _-&quot;-&quot;&quot;р.&quot;;@"/>
  </numFmts>
  <fonts count="42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6"/>
      <name val="Arial"/>
      <family val="2"/>
      <charset val="204"/>
    </font>
    <font>
      <sz val="13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3"/>
      <color rgb="FFFF0000"/>
      <name val="Arial"/>
      <family val="2"/>
      <charset val="204"/>
    </font>
    <font>
      <b/>
      <sz val="13"/>
      <name val="Arial"/>
      <family val="2"/>
      <charset val="204"/>
    </font>
    <font>
      <sz val="13"/>
      <color rgb="FF0070C0"/>
      <name val="Arial"/>
      <family val="2"/>
      <charset val="204"/>
    </font>
    <font>
      <i/>
      <sz val="13"/>
      <name val="Arial"/>
      <family val="2"/>
      <charset val="204"/>
    </font>
    <font>
      <i/>
      <sz val="13"/>
      <color rgb="FF0070C0"/>
      <name val="Arial"/>
      <family val="2"/>
      <charset val="204"/>
    </font>
    <font>
      <i/>
      <u/>
      <sz val="13"/>
      <name val="Arial"/>
      <family val="2"/>
      <charset val="204"/>
    </font>
    <font>
      <sz val="13"/>
      <color theme="3"/>
      <name val="Arial"/>
      <family val="2"/>
      <charset val="204"/>
    </font>
    <font>
      <b/>
      <sz val="13"/>
      <color rgb="FF0070C0"/>
      <name val="Arial"/>
      <family val="2"/>
      <charset val="204"/>
    </font>
    <font>
      <b/>
      <i/>
      <sz val="13"/>
      <name val="Arial"/>
      <family val="2"/>
      <charset val="204"/>
    </font>
    <font>
      <b/>
      <i/>
      <sz val="13"/>
      <color rgb="FF0070C0"/>
      <name val="Arial"/>
      <family val="2"/>
      <charset val="204"/>
    </font>
    <font>
      <b/>
      <sz val="15"/>
      <name val="Arial"/>
      <family val="2"/>
      <charset val="204"/>
    </font>
    <font>
      <sz val="18"/>
      <color theme="1"/>
      <name val="Arial"/>
      <family val="2"/>
      <charset val="204"/>
    </font>
    <font>
      <i/>
      <sz val="18"/>
      <color theme="1"/>
      <name val="Arial"/>
      <family val="2"/>
      <charset val="204"/>
    </font>
    <font>
      <sz val="18"/>
      <color rgb="FFFF0000"/>
      <name val="Arial"/>
      <family val="2"/>
      <charset val="204"/>
    </font>
    <font>
      <i/>
      <sz val="18"/>
      <name val="Arial"/>
      <family val="2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sz val="15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12" fillId="0" borderId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4" fillId="22" borderId="2" applyNumberFormat="0" applyAlignment="0" applyProtection="0"/>
    <xf numFmtId="0" fontId="9" fillId="22" borderId="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3" applyNumberFormat="0" applyFill="0" applyAlignment="0" applyProtection="0"/>
    <xf numFmtId="0" fontId="10" fillId="13" borderId="0" applyNumberFormat="0" applyBorder="0" applyAlignment="0" applyProtection="0"/>
    <xf numFmtId="0" fontId="8" fillId="0" borderId="0"/>
    <xf numFmtId="0" fontId="12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10" borderId="4" applyNumberFormat="0" applyFont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164" fontId="18" fillId="0" borderId="0" applyFont="0" applyFill="0" applyBorder="0" applyAlignment="0" applyProtection="0"/>
    <xf numFmtId="0" fontId="23" fillId="0" borderId="0"/>
  </cellStyleXfs>
  <cellXfs count="134">
    <xf numFmtId="0" fontId="0" fillId="0" borderId="0" xfId="0"/>
    <xf numFmtId="0" fontId="13" fillId="0" borderId="0" xfId="0" applyNumberFormat="1" applyFont="1" applyFill="1" applyAlignment="1" applyProtection="1"/>
    <xf numFmtId="0" fontId="16" fillId="0" borderId="6" xfId="0" applyNumberFormat="1" applyFont="1" applyFill="1" applyBorder="1" applyAlignment="1" applyProtection="1">
      <alignment horizontal="center"/>
    </xf>
    <xf numFmtId="0" fontId="13" fillId="0" borderId="6" xfId="0" applyFont="1" applyFill="1" applyBorder="1" applyAlignment="1">
      <alignment horizontal="center"/>
    </xf>
    <xf numFmtId="0" fontId="17" fillId="0" borderId="0" xfId="0" applyFont="1" applyFill="1"/>
    <xf numFmtId="0" fontId="16" fillId="0" borderId="6" xfId="0" applyNumberFormat="1" applyFont="1" applyFill="1" applyBorder="1" applyAlignment="1" applyProtection="1">
      <alignment horizontal="center" vertical="top"/>
    </xf>
    <xf numFmtId="0" fontId="16" fillId="0" borderId="0" xfId="0" applyNumberFormat="1" applyFont="1" applyFill="1" applyAlignment="1" applyProtection="1">
      <alignment horizontal="center"/>
    </xf>
    <xf numFmtId="0" fontId="13" fillId="0" borderId="0" xfId="0" applyFont="1" applyFill="1" applyAlignment="1">
      <alignment horizontal="center"/>
    </xf>
    <xf numFmtId="0" fontId="15" fillId="0" borderId="6" xfId="0" applyNumberFormat="1" applyFont="1" applyFill="1" applyBorder="1" applyAlignment="1" applyProtection="1">
      <alignment horizontal="right" vertical="center"/>
    </xf>
    <xf numFmtId="0" fontId="13" fillId="23" borderId="0" xfId="0" applyNumberFormat="1" applyFont="1" applyFill="1" applyAlignment="1" applyProtection="1"/>
    <xf numFmtId="0" fontId="13" fillId="23" borderId="0" xfId="0" applyFont="1" applyFill="1" applyAlignment="1">
      <alignment horizontal="center"/>
    </xf>
    <xf numFmtId="4" fontId="15" fillId="0" borderId="0" xfId="0" applyNumberFormat="1" applyFont="1" applyFill="1" applyAlignment="1" applyProtection="1"/>
    <xf numFmtId="0" fontId="22" fillId="0" borderId="0" xfId="0" applyNumberFormat="1" applyFont="1" applyFill="1" applyAlignment="1" applyProtection="1"/>
    <xf numFmtId="0" fontId="21" fillId="0" borderId="0" xfId="0" applyNumberFormat="1" applyFont="1" applyFill="1" applyAlignment="1" applyProtection="1"/>
    <xf numFmtId="4" fontId="13" fillId="23" borderId="0" xfId="0" applyNumberFormat="1" applyFont="1" applyFill="1" applyAlignment="1" applyProtection="1"/>
    <xf numFmtId="49" fontId="15" fillId="0" borderId="10" xfId="57" applyNumberFormat="1" applyFont="1" applyBorder="1" applyAlignment="1">
      <alignment horizontal="center" vertical="top"/>
    </xf>
    <xf numFmtId="0" fontId="22" fillId="23" borderId="0" xfId="0" applyNumberFormat="1" applyFont="1" applyFill="1" applyAlignment="1" applyProtection="1"/>
    <xf numFmtId="0" fontId="22" fillId="0" borderId="0" xfId="0" applyFont="1" applyFill="1" applyAlignment="1"/>
    <xf numFmtId="0" fontId="24" fillId="0" borderId="0" xfId="0" applyFont="1" applyFill="1"/>
    <xf numFmtId="0" fontId="22" fillId="0" borderId="0" xfId="0" applyNumberFormat="1" applyFont="1" applyFill="1" applyAlignment="1" applyProtection="1">
      <alignment horizontal="left" vertical="top"/>
    </xf>
    <xf numFmtId="0" fontId="22" fillId="23" borderId="0" xfId="0" applyNumberFormat="1" applyFont="1" applyFill="1" applyAlignment="1" applyProtection="1">
      <alignment horizontal="left" vertical="top"/>
    </xf>
    <xf numFmtId="0" fontId="22" fillId="0" borderId="0" xfId="0" applyFont="1" applyFill="1"/>
    <xf numFmtId="0" fontId="24" fillId="0" borderId="0" xfId="0" applyFont="1" applyFill="1" applyAlignment="1"/>
    <xf numFmtId="0" fontId="22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 vertical="top" wrapText="1"/>
    </xf>
    <xf numFmtId="0" fontId="25" fillId="23" borderId="0" xfId="0" applyNumberFormat="1" applyFont="1" applyFill="1" applyBorder="1" applyAlignment="1" applyProtection="1">
      <alignment horizontal="center" vertical="top" wrapText="1"/>
    </xf>
    <xf numFmtId="0" fontId="22" fillId="0" borderId="5" xfId="0" applyNumberFormat="1" applyFont="1" applyFill="1" applyBorder="1" applyAlignment="1" applyProtection="1">
      <alignment horizontal="center" vertical="center" wrapText="1"/>
    </xf>
    <xf numFmtId="0" fontId="22" fillId="23" borderId="5" xfId="0" applyNumberFormat="1" applyFont="1" applyFill="1" applyBorder="1" applyAlignment="1" applyProtection="1">
      <alignment horizontal="center" vertical="center" wrapText="1"/>
    </xf>
    <xf numFmtId="49" fontId="25" fillId="23" borderId="10" xfId="57" applyNumberFormat="1" applyFont="1" applyFill="1" applyBorder="1" applyAlignment="1">
      <alignment horizontal="center" vertical="top"/>
    </xf>
    <xf numFmtId="0" fontId="25" fillId="23" borderId="10" xfId="57" applyFont="1" applyFill="1" applyBorder="1" applyAlignment="1">
      <alignment horizontal="center" vertical="top" wrapText="1"/>
    </xf>
    <xf numFmtId="4" fontId="25" fillId="0" borderId="11" xfId="0" applyNumberFormat="1" applyFont="1" applyFill="1" applyBorder="1" applyAlignment="1">
      <alignment horizontal="center" vertical="top"/>
    </xf>
    <xf numFmtId="4" fontId="25" fillId="0" borderId="10" xfId="0" applyNumberFormat="1" applyFont="1" applyFill="1" applyBorder="1" applyAlignment="1">
      <alignment horizontal="center" vertical="top"/>
    </xf>
    <xf numFmtId="4" fontId="26" fillId="0" borderId="0" xfId="0" applyNumberFormat="1" applyFont="1" applyFill="1"/>
    <xf numFmtId="0" fontId="26" fillId="0" borderId="0" xfId="0" applyFont="1" applyFill="1"/>
    <xf numFmtId="0" fontId="25" fillId="23" borderId="10" xfId="57" applyFont="1" applyFill="1" applyBorder="1" applyAlignment="1">
      <alignment horizontal="left" vertical="top" wrapText="1"/>
    </xf>
    <xf numFmtId="4" fontId="25" fillId="23" borderId="10" xfId="0" applyNumberFormat="1" applyFont="1" applyFill="1" applyBorder="1" applyAlignment="1">
      <alignment horizontal="center" vertical="top"/>
    </xf>
    <xf numFmtId="49" fontId="22" fillId="23" borderId="10" xfId="57" applyNumberFormat="1" applyFont="1" applyFill="1" applyBorder="1" applyAlignment="1">
      <alignment horizontal="center" vertical="top"/>
    </xf>
    <xf numFmtId="0" fontId="22" fillId="0" borderId="10" xfId="57" applyFont="1" applyFill="1" applyBorder="1" applyAlignment="1">
      <alignment vertical="top" wrapText="1"/>
    </xf>
    <xf numFmtId="4" fontId="22" fillId="0" borderId="11" xfId="0" applyNumberFormat="1" applyFont="1" applyFill="1" applyBorder="1" applyAlignment="1">
      <alignment horizontal="center" vertical="top"/>
    </xf>
    <xf numFmtId="4" fontId="22" fillId="0" borderId="10" xfId="0" applyNumberFormat="1" applyFont="1" applyFill="1" applyBorder="1" applyAlignment="1">
      <alignment horizontal="center" vertical="top"/>
    </xf>
    <xf numFmtId="4" fontId="22" fillId="23" borderId="10" xfId="0" applyNumberFormat="1" applyFont="1" applyFill="1" applyBorder="1" applyAlignment="1">
      <alignment horizontal="center" vertical="top"/>
    </xf>
    <xf numFmtId="0" fontId="26" fillId="0" borderId="0" xfId="0" applyFont="1" applyFill="1" applyAlignment="1">
      <alignment vertical="top"/>
    </xf>
    <xf numFmtId="49" fontId="27" fillId="23" borderId="10" xfId="57" applyNumberFormat="1" applyFont="1" applyFill="1" applyBorder="1" applyAlignment="1">
      <alignment horizontal="center" vertical="top"/>
    </xf>
    <xf numFmtId="49" fontId="27" fillId="0" borderId="10" xfId="57" applyNumberFormat="1" applyFont="1" applyFill="1" applyBorder="1" applyAlignment="1">
      <alignment horizontal="center" vertical="top"/>
    </xf>
    <xf numFmtId="0" fontId="27" fillId="23" borderId="10" xfId="57" applyFont="1" applyFill="1" applyBorder="1" applyAlignment="1">
      <alignment vertical="top" wrapText="1"/>
    </xf>
    <xf numFmtId="4" fontId="27" fillId="0" borderId="11" xfId="0" applyNumberFormat="1" applyFont="1" applyFill="1" applyBorder="1" applyAlignment="1">
      <alignment horizontal="center" vertical="top"/>
    </xf>
    <xf numFmtId="4" fontId="27" fillId="0" borderId="10" xfId="0" applyNumberFormat="1" applyFont="1" applyFill="1" applyBorder="1" applyAlignment="1">
      <alignment horizontal="center" vertical="top"/>
    </xf>
    <xf numFmtId="4" fontId="27" fillId="23" borderId="10" xfId="0" applyNumberFormat="1" applyFont="1" applyFill="1" applyBorder="1" applyAlignment="1">
      <alignment horizontal="center" vertical="top"/>
    </xf>
    <xf numFmtId="0" fontId="28" fillId="0" borderId="0" xfId="0" applyFont="1" applyFill="1" applyAlignment="1">
      <alignment vertical="top"/>
    </xf>
    <xf numFmtId="49" fontId="22" fillId="0" borderId="10" xfId="57" applyNumberFormat="1" applyFont="1" applyFill="1" applyBorder="1" applyAlignment="1">
      <alignment horizontal="center" vertical="top"/>
    </xf>
    <xf numFmtId="0" fontId="22" fillId="23" borderId="10" xfId="57" applyFont="1" applyFill="1" applyBorder="1" applyAlignment="1">
      <alignment vertical="top" wrapText="1"/>
    </xf>
    <xf numFmtId="4" fontId="28" fillId="0" borderId="0" xfId="0" applyNumberFormat="1" applyFont="1" applyFill="1"/>
    <xf numFmtId="49" fontId="25" fillId="0" borderId="10" xfId="0" applyNumberFormat="1" applyFont="1" applyFill="1" applyBorder="1" applyAlignment="1">
      <alignment horizontal="center" vertical="top"/>
    </xf>
    <xf numFmtId="49" fontId="22" fillId="0" borderId="10" xfId="0" applyNumberFormat="1" applyFont="1" applyFill="1" applyBorder="1" applyAlignment="1">
      <alignment horizontal="center" vertical="top"/>
    </xf>
    <xf numFmtId="0" fontId="25" fillId="0" borderId="10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horizontal="left" vertical="top" wrapText="1"/>
    </xf>
    <xf numFmtId="0" fontId="22" fillId="0" borderId="10" xfId="0" applyFont="1" applyFill="1" applyBorder="1" applyAlignment="1">
      <alignment vertical="top" wrapText="1"/>
    </xf>
    <xf numFmtId="0" fontId="22" fillId="23" borderId="10" xfId="0" applyFont="1" applyFill="1" applyBorder="1" applyAlignment="1">
      <alignment vertical="top" wrapText="1"/>
    </xf>
    <xf numFmtId="0" fontId="27" fillId="23" borderId="10" xfId="0" applyFont="1" applyFill="1" applyBorder="1" applyAlignment="1">
      <alignment vertical="top" wrapText="1"/>
    </xf>
    <xf numFmtId="4" fontId="29" fillId="0" borderId="10" xfId="0" applyNumberFormat="1" applyFont="1" applyFill="1" applyBorder="1" applyAlignment="1">
      <alignment horizontal="center" vertical="top"/>
    </xf>
    <xf numFmtId="0" fontId="22" fillId="23" borderId="10" xfId="57" applyFont="1" applyFill="1" applyBorder="1" applyAlignment="1">
      <alignment horizontal="left" vertical="top" wrapText="1"/>
    </xf>
    <xf numFmtId="4" fontId="30" fillId="0" borderId="0" xfId="0" applyNumberFormat="1" applyFont="1" applyFill="1"/>
    <xf numFmtId="0" fontId="30" fillId="0" borderId="0" xfId="0" applyFont="1" applyFill="1" applyAlignment="1">
      <alignment vertical="top"/>
    </xf>
    <xf numFmtId="0" fontId="27" fillId="23" borderId="10" xfId="57" applyFont="1" applyFill="1" applyBorder="1" applyAlignment="1">
      <alignment horizontal="left" vertical="top" wrapText="1"/>
    </xf>
    <xf numFmtId="49" fontId="27" fillId="0" borderId="10" xfId="0" applyNumberFormat="1" applyFont="1" applyFill="1" applyBorder="1" applyAlignment="1">
      <alignment horizontal="center" vertical="top" wrapText="1"/>
    </xf>
    <xf numFmtId="0" fontId="27" fillId="0" borderId="10" xfId="57" applyFont="1" applyFill="1" applyBorder="1" applyAlignment="1">
      <alignment vertical="top" wrapText="1"/>
    </xf>
    <xf numFmtId="49" fontId="22" fillId="0" borderId="10" xfId="0" applyNumberFormat="1" applyFont="1" applyFill="1" applyBorder="1" applyAlignment="1">
      <alignment horizontal="center" vertical="top" wrapText="1"/>
    </xf>
    <xf numFmtId="49" fontId="22" fillId="23" borderId="10" xfId="0" applyNumberFormat="1" applyFont="1" applyFill="1" applyBorder="1" applyAlignment="1">
      <alignment horizontal="center" vertical="top" wrapText="1"/>
    </xf>
    <xf numFmtId="4" fontId="22" fillId="23" borderId="11" xfId="0" applyNumberFormat="1" applyFont="1" applyFill="1" applyBorder="1" applyAlignment="1">
      <alignment horizontal="center" vertical="top"/>
    </xf>
    <xf numFmtId="0" fontId="26" fillId="23" borderId="0" xfId="0" applyFont="1" applyFill="1" applyAlignment="1">
      <alignment vertical="top"/>
    </xf>
    <xf numFmtId="49" fontId="22" fillId="23" borderId="10" xfId="57" applyNumberFormat="1" applyFont="1" applyFill="1" applyBorder="1" applyAlignment="1">
      <alignment horizontal="center" vertical="top" wrapText="1"/>
    </xf>
    <xf numFmtId="49" fontId="25" fillId="23" borderId="10" xfId="57" applyNumberFormat="1" applyFont="1" applyFill="1" applyBorder="1" applyAlignment="1">
      <alignment horizontal="center" vertical="top" wrapText="1"/>
    </xf>
    <xf numFmtId="0" fontId="25" fillId="23" borderId="10" xfId="57" applyFont="1" applyFill="1" applyBorder="1" applyAlignment="1">
      <alignment vertical="top" wrapText="1"/>
    </xf>
    <xf numFmtId="0" fontId="31" fillId="0" borderId="0" xfId="0" applyFont="1" applyFill="1" applyAlignment="1">
      <alignment vertical="top"/>
    </xf>
    <xf numFmtId="49" fontId="32" fillId="23" borderId="10" xfId="57" applyNumberFormat="1" applyFont="1" applyFill="1" applyBorder="1" applyAlignment="1">
      <alignment horizontal="center" vertical="top" wrapText="1"/>
    </xf>
    <xf numFmtId="0" fontId="32" fillId="23" borderId="10" xfId="57" applyFont="1" applyFill="1" applyBorder="1" applyAlignment="1">
      <alignment vertical="top" wrapText="1"/>
    </xf>
    <xf numFmtId="4" fontId="32" fillId="0" borderId="11" xfId="0" applyNumberFormat="1" applyFont="1" applyFill="1" applyBorder="1" applyAlignment="1">
      <alignment horizontal="center" vertical="top"/>
    </xf>
    <xf numFmtId="49" fontId="27" fillId="23" borderId="10" xfId="57" applyNumberFormat="1" applyFont="1" applyFill="1" applyBorder="1" applyAlignment="1">
      <alignment horizontal="center" vertical="top" wrapText="1"/>
    </xf>
    <xf numFmtId="0" fontId="32" fillId="23" borderId="10" xfId="57" applyFont="1" applyFill="1" applyBorder="1" applyAlignment="1">
      <alignment horizontal="left" vertical="top" wrapText="1"/>
    </xf>
    <xf numFmtId="0" fontId="33" fillId="0" borderId="0" xfId="0" applyFont="1" applyFill="1" applyAlignment="1">
      <alignment vertical="top"/>
    </xf>
    <xf numFmtId="4" fontId="25" fillId="23" borderId="11" xfId="0" applyNumberFormat="1" applyFont="1" applyFill="1" applyBorder="1" applyAlignment="1">
      <alignment horizontal="center" vertical="top"/>
    </xf>
    <xf numFmtId="4" fontId="27" fillId="23" borderId="11" xfId="0" applyNumberFormat="1" applyFont="1" applyFill="1" applyBorder="1" applyAlignment="1">
      <alignment horizontal="center" vertical="top"/>
    </xf>
    <xf numFmtId="0" fontId="28" fillId="23" borderId="0" xfId="0" applyFont="1" applyFill="1" applyAlignment="1">
      <alignment vertical="top"/>
    </xf>
    <xf numFmtId="49" fontId="22" fillId="23" borderId="10" xfId="0" applyNumberFormat="1" applyFont="1" applyFill="1" applyBorder="1" applyAlignment="1">
      <alignment horizontal="center" vertical="top"/>
    </xf>
    <xf numFmtId="0" fontId="26" fillId="23" borderId="0" xfId="0" applyFont="1" applyFill="1"/>
    <xf numFmtId="49" fontId="27" fillId="23" borderId="10" xfId="0" applyNumberFormat="1" applyFont="1" applyFill="1" applyBorder="1" applyAlignment="1">
      <alignment horizontal="center" vertical="top"/>
    </xf>
    <xf numFmtId="0" fontId="28" fillId="23" borderId="0" xfId="0" applyFont="1" applyFill="1"/>
    <xf numFmtId="4" fontId="22" fillId="0" borderId="0" xfId="0" applyNumberFormat="1" applyFont="1" applyFill="1"/>
    <xf numFmtId="0" fontId="22" fillId="23" borderId="0" xfId="0" applyFont="1" applyFill="1" applyAlignment="1">
      <alignment vertical="top"/>
    </xf>
    <xf numFmtId="0" fontId="26" fillId="23" borderId="0" xfId="0" applyFont="1" applyFill="1" applyBorder="1"/>
    <xf numFmtId="0" fontId="28" fillId="23" borderId="0" xfId="0" applyFont="1" applyFill="1" applyBorder="1" applyAlignment="1">
      <alignment vertical="top"/>
    </xf>
    <xf numFmtId="0" fontId="26" fillId="23" borderId="0" xfId="0" applyFont="1" applyFill="1" applyBorder="1" applyAlignment="1">
      <alignment vertical="top"/>
    </xf>
    <xf numFmtId="0" fontId="31" fillId="23" borderId="0" xfId="0" applyFont="1" applyFill="1" applyAlignment="1">
      <alignment vertical="top"/>
    </xf>
    <xf numFmtId="0" fontId="22" fillId="23" borderId="10" xfId="0" applyFont="1" applyFill="1" applyBorder="1" applyAlignment="1">
      <alignment vertical="top"/>
    </xf>
    <xf numFmtId="49" fontId="25" fillId="23" borderId="10" xfId="0" applyNumberFormat="1" applyFont="1" applyFill="1" applyBorder="1" applyAlignment="1">
      <alignment horizontal="center" vertical="top"/>
    </xf>
    <xf numFmtId="0" fontId="25" fillId="23" borderId="10" xfId="0" applyFont="1" applyFill="1" applyBorder="1" applyAlignment="1">
      <alignment horizontal="center" vertical="top" wrapText="1"/>
    </xf>
    <xf numFmtId="0" fontId="25" fillId="23" borderId="10" xfId="0" applyFont="1" applyFill="1" applyBorder="1" applyAlignment="1">
      <alignment horizontal="left" vertical="top" wrapText="1"/>
    </xf>
    <xf numFmtId="49" fontId="22" fillId="23" borderId="5" xfId="57" applyNumberFormat="1" applyFont="1" applyFill="1" applyBorder="1" applyAlignment="1">
      <alignment horizontal="center" vertical="top" wrapText="1"/>
    </xf>
    <xf numFmtId="49" fontId="22" fillId="23" borderId="5" xfId="0" applyNumberFormat="1" applyFont="1" applyFill="1" applyBorder="1" applyAlignment="1">
      <alignment horizontal="center" vertical="top" wrapText="1"/>
    </xf>
    <xf numFmtId="0" fontId="22" fillId="23" borderId="5" xfId="57" applyFont="1" applyFill="1" applyBorder="1" applyAlignment="1">
      <alignment vertical="top" wrapText="1"/>
    </xf>
    <xf numFmtId="4" fontId="25" fillId="23" borderId="5" xfId="0" applyNumberFormat="1" applyFont="1" applyFill="1" applyBorder="1" applyAlignment="1">
      <alignment horizontal="center" vertical="top"/>
    </xf>
    <xf numFmtId="4" fontId="22" fillId="23" borderId="0" xfId="0" applyNumberFormat="1" applyFont="1" applyFill="1" applyAlignment="1" applyProtection="1"/>
    <xf numFmtId="4" fontId="22" fillId="0" borderId="0" xfId="0" applyNumberFormat="1" applyFont="1" applyFill="1" applyAlignment="1" applyProtection="1"/>
    <xf numFmtId="0" fontId="34" fillId="0" borderId="0" xfId="0" applyNumberFormat="1" applyFont="1" applyFill="1" applyBorder="1" applyAlignment="1" applyProtection="1">
      <alignment horizontal="center" wrapText="1"/>
    </xf>
    <xf numFmtId="4" fontId="35" fillId="0" borderId="0" xfId="56" applyNumberFormat="1" applyFont="1" applyFill="1" applyBorder="1" applyAlignment="1"/>
    <xf numFmtId="4" fontId="36" fillId="0" borderId="0" xfId="56" applyNumberFormat="1" applyFont="1" applyFill="1" applyBorder="1" applyAlignment="1"/>
    <xf numFmtId="0" fontId="37" fillId="0" borderId="0" xfId="0" applyFont="1" applyFill="1"/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/>
    <xf numFmtId="1" fontId="39" fillId="0" borderId="0" xfId="0" applyNumberFormat="1" applyFont="1" applyAlignment="1">
      <alignment horizontal="right"/>
    </xf>
    <xf numFmtId="0" fontId="39" fillId="0" borderId="0" xfId="0" applyNumberFormat="1" applyFont="1" applyFill="1" applyAlignment="1" applyProtection="1"/>
    <xf numFmtId="0" fontId="38" fillId="0" borderId="0" xfId="0" applyNumberFormat="1" applyFont="1" applyFill="1" applyAlignment="1" applyProtection="1">
      <alignment horizontal="center"/>
    </xf>
    <xf numFmtId="4" fontId="36" fillId="0" borderId="0" xfId="56" applyNumberFormat="1" applyFont="1" applyFill="1" applyBorder="1" applyAlignment="1">
      <alignment horizontal="center"/>
    </xf>
    <xf numFmtId="0" fontId="39" fillId="23" borderId="0" xfId="0" applyNumberFormat="1" applyFont="1" applyFill="1" applyAlignment="1" applyProtection="1"/>
    <xf numFmtId="0" fontId="20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22" fillId="0" borderId="6" xfId="0" applyNumberFormat="1" applyFont="1" applyFill="1" applyBorder="1" applyAlignment="1" applyProtection="1">
      <alignment horizontal="center" vertical="top"/>
    </xf>
    <xf numFmtId="0" fontId="19" fillId="0" borderId="8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22" fillId="0" borderId="14" xfId="0" applyNumberFormat="1" applyFont="1" applyFill="1" applyBorder="1" applyAlignment="1" applyProtection="1">
      <alignment horizontal="center" vertical="top"/>
    </xf>
    <xf numFmtId="0" fontId="41" fillId="0" borderId="0" xfId="57" applyNumberFormat="1" applyFont="1" applyFill="1" applyAlignment="1" applyProtection="1"/>
    <xf numFmtId="0" fontId="41" fillId="0" borderId="0" xfId="57" applyNumberFormat="1" applyFont="1" applyFill="1" applyAlignment="1" applyProtection="1">
      <alignment horizontal="center"/>
    </xf>
    <xf numFmtId="0" fontId="41" fillId="0" borderId="0" xfId="57" applyNumberFormat="1" applyFont="1" applyFill="1" applyAlignment="1" applyProtection="1">
      <alignment horizontal="center" vertical="top"/>
    </xf>
    <xf numFmtId="0" fontId="41" fillId="0" borderId="0" xfId="57" applyNumberFormat="1" applyFont="1" applyFill="1" applyAlignment="1" applyProtection="1">
      <alignment horizontal="left" vertical="top"/>
    </xf>
    <xf numFmtId="0" fontId="15" fillId="0" borderId="8" xfId="0" applyFont="1" applyBorder="1" applyAlignment="1">
      <alignment horizontal="center" vertical="top" wrapText="1"/>
    </xf>
    <xf numFmtId="0" fontId="40" fillId="0" borderId="0" xfId="0" applyNumberFormat="1" applyFont="1" applyFill="1" applyBorder="1" applyAlignment="1" applyProtection="1">
      <alignment horizontal="center" wrapText="1"/>
    </xf>
    <xf numFmtId="0" fontId="15" fillId="0" borderId="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0" xfId="0" applyFont="1" applyBorder="1" applyAlignment="1">
      <alignment vertical="top"/>
    </xf>
    <xf numFmtId="0" fontId="13" fillId="0" borderId="9" xfId="0" applyFont="1" applyBorder="1" applyAlignment="1">
      <alignment vertical="top"/>
    </xf>
  </cellXfs>
  <cellStyles count="6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28" xfId="57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17 5 6 2 2 2 2 4 2" xfId="59"/>
    <cellStyle name="Обычный 2" xfId="50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інансовий 2" xfId="5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33"/>
      <color rgb="FFFFCC99"/>
      <color rgb="FF0000FF"/>
      <color rgb="FFCC00FF"/>
      <color rgb="FF53E040"/>
      <color rgb="FF6600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1"/>
  <sheetViews>
    <sheetView tabSelected="1" view="pageBreakPreview" topLeftCell="A5" zoomScale="70" zoomScaleNormal="70" zoomScaleSheetLayoutView="70" workbookViewId="0">
      <selection activeCell="J24" sqref="J24"/>
    </sheetView>
  </sheetViews>
  <sheetFormatPr defaultColWidth="9.1640625" defaultRowHeight="12.75" x14ac:dyDescent="0.2"/>
  <cols>
    <col min="1" max="1" width="16.33203125" style="1" customWidth="1"/>
    <col min="2" max="2" width="11.6640625" style="1" customWidth="1"/>
    <col min="3" max="3" width="15.83203125" style="1" customWidth="1"/>
    <col min="4" max="4" width="83.6640625" style="1" customWidth="1"/>
    <col min="5" max="5" width="22.6640625" style="1" customWidth="1"/>
    <col min="6" max="8" width="19.6640625" style="1" customWidth="1"/>
    <col min="9" max="9" width="18.5" style="1" customWidth="1"/>
    <col min="10" max="10" width="26.5" style="1" customWidth="1"/>
    <col min="11" max="11" width="25.6640625" style="9" customWidth="1"/>
    <col min="12" max="13" width="19.6640625" style="1" customWidth="1"/>
    <col min="14" max="14" width="24" style="1" customWidth="1"/>
    <col min="15" max="15" width="26.6640625" style="1" customWidth="1"/>
    <col min="16" max="16" width="26.1640625" style="1" customWidth="1"/>
    <col min="17" max="17" width="29" style="4" customWidth="1"/>
    <col min="18" max="16384" width="9.1640625" style="4"/>
  </cols>
  <sheetData>
    <row r="1" spans="1:17" s="18" customFormat="1" ht="18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6"/>
      <c r="L1" s="12"/>
      <c r="M1" s="12"/>
      <c r="N1" s="17"/>
      <c r="O1" s="124" t="s">
        <v>277</v>
      </c>
      <c r="P1" s="124"/>
    </row>
    <row r="2" spans="1:17" s="18" customFormat="1" ht="18.75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20"/>
      <c r="L2" s="19"/>
      <c r="M2" s="19"/>
      <c r="N2" s="19"/>
      <c r="O2" s="125" t="s">
        <v>278</v>
      </c>
      <c r="P2" s="125"/>
    </row>
    <row r="3" spans="1:17" s="18" customFormat="1" ht="18.75" x14ac:dyDescent="0.25">
      <c r="A3" s="21"/>
      <c r="B3" s="21"/>
      <c r="C3" s="19"/>
      <c r="D3" s="19"/>
      <c r="E3" s="19"/>
      <c r="F3" s="19"/>
      <c r="G3" s="19"/>
      <c r="H3" s="19"/>
      <c r="I3" s="19"/>
      <c r="J3" s="19"/>
      <c r="K3" s="20"/>
      <c r="L3" s="19"/>
      <c r="M3" s="19"/>
      <c r="N3" s="19"/>
      <c r="O3" s="126" t="s">
        <v>279</v>
      </c>
      <c r="P3" s="126"/>
    </row>
    <row r="4" spans="1:17" s="18" customFormat="1" ht="29.25" customHeight="1" x14ac:dyDescent="0.25">
      <c r="A4" s="21"/>
      <c r="B4" s="21"/>
      <c r="C4" s="19"/>
      <c r="D4" s="19"/>
      <c r="E4" s="19"/>
      <c r="F4" s="19"/>
      <c r="G4" s="19"/>
      <c r="H4" s="19"/>
      <c r="I4" s="19"/>
      <c r="J4" s="19"/>
      <c r="K4" s="20"/>
      <c r="L4" s="19"/>
      <c r="M4" s="19"/>
      <c r="N4" s="19"/>
      <c r="O4" s="127" t="s">
        <v>25</v>
      </c>
      <c r="P4" s="127"/>
    </row>
    <row r="5" spans="1:17" s="22" customFormat="1" ht="23.25" customHeight="1" x14ac:dyDescent="0.35">
      <c r="A5" s="129" t="s">
        <v>250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7" s="22" customFormat="1" ht="23.25" customHeight="1" x14ac:dyDescent="0.3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spans="1:17" s="18" customFormat="1" ht="16.5" x14ac:dyDescent="0.25">
      <c r="A7" s="118">
        <v>1356300000</v>
      </c>
      <c r="B7" s="118"/>
      <c r="C7" s="23"/>
      <c r="D7" s="24" t="s">
        <v>28</v>
      </c>
      <c r="E7" s="24"/>
      <c r="F7" s="24"/>
      <c r="G7" s="24"/>
      <c r="H7" s="24"/>
      <c r="I7" s="24"/>
      <c r="J7" s="24"/>
      <c r="K7" s="25"/>
      <c r="L7" s="24"/>
      <c r="M7" s="24"/>
      <c r="N7" s="24"/>
      <c r="O7" s="24"/>
      <c r="P7" s="24"/>
    </row>
    <row r="8" spans="1:17" s="18" customFormat="1" ht="16.5" x14ac:dyDescent="0.25">
      <c r="A8" s="123" t="s">
        <v>27</v>
      </c>
      <c r="B8" s="123"/>
      <c r="C8" s="23"/>
      <c r="D8" s="24"/>
      <c r="E8" s="24"/>
      <c r="F8" s="24"/>
      <c r="G8" s="24"/>
      <c r="H8" s="24"/>
      <c r="I8" s="24"/>
      <c r="J8" s="24"/>
      <c r="K8" s="25"/>
      <c r="L8" s="24"/>
      <c r="M8" s="24"/>
      <c r="N8" s="24"/>
      <c r="O8" s="24"/>
      <c r="P8" s="24"/>
    </row>
    <row r="9" spans="1:17" ht="18" x14ac:dyDescent="0.25">
      <c r="A9" s="2"/>
      <c r="B9" s="3"/>
      <c r="C9" s="3"/>
      <c r="D9" s="3"/>
      <c r="E9" s="3"/>
      <c r="F9" s="3"/>
      <c r="G9" s="5"/>
      <c r="H9" s="3"/>
      <c r="I9" s="3"/>
      <c r="J9" s="6"/>
      <c r="K9" s="10"/>
      <c r="L9" s="7"/>
      <c r="M9" s="7"/>
      <c r="N9" s="7"/>
      <c r="O9" s="7"/>
      <c r="P9" s="8" t="s">
        <v>26</v>
      </c>
    </row>
    <row r="10" spans="1:17" ht="26.25" customHeight="1" x14ac:dyDescent="0.2">
      <c r="A10" s="119" t="s">
        <v>121</v>
      </c>
      <c r="B10" s="119" t="s">
        <v>122</v>
      </c>
      <c r="C10" s="119" t="s">
        <v>123</v>
      </c>
      <c r="D10" s="120" t="s">
        <v>124</v>
      </c>
      <c r="E10" s="130" t="s">
        <v>0</v>
      </c>
      <c r="F10" s="131"/>
      <c r="G10" s="131"/>
      <c r="H10" s="131"/>
      <c r="I10" s="122"/>
      <c r="J10" s="130" t="s">
        <v>1</v>
      </c>
      <c r="K10" s="131"/>
      <c r="L10" s="131"/>
      <c r="M10" s="131"/>
      <c r="N10" s="131"/>
      <c r="O10" s="122"/>
      <c r="P10" s="128" t="s">
        <v>2</v>
      </c>
    </row>
    <row r="11" spans="1:17" ht="12.75" customHeight="1" x14ac:dyDescent="0.2">
      <c r="A11" s="117"/>
      <c r="B11" s="117"/>
      <c r="C11" s="117"/>
      <c r="D11" s="117"/>
      <c r="E11" s="120" t="s">
        <v>3</v>
      </c>
      <c r="F11" s="115" t="s">
        <v>4</v>
      </c>
      <c r="G11" s="121" t="s">
        <v>5</v>
      </c>
      <c r="H11" s="122"/>
      <c r="I11" s="115" t="s">
        <v>6</v>
      </c>
      <c r="J11" s="120" t="s">
        <v>3</v>
      </c>
      <c r="K11" s="115" t="s">
        <v>24</v>
      </c>
      <c r="L11" s="120" t="s">
        <v>4</v>
      </c>
      <c r="M11" s="121" t="s">
        <v>5</v>
      </c>
      <c r="N11" s="122"/>
      <c r="O11" s="115" t="s">
        <v>6</v>
      </c>
      <c r="P11" s="117"/>
    </row>
    <row r="12" spans="1:17" ht="12.75" customHeight="1" x14ac:dyDescent="0.2">
      <c r="A12" s="117"/>
      <c r="B12" s="117"/>
      <c r="C12" s="117"/>
      <c r="D12" s="117"/>
      <c r="E12" s="117"/>
      <c r="F12" s="117"/>
      <c r="G12" s="120" t="s">
        <v>7</v>
      </c>
      <c r="H12" s="120" t="s">
        <v>8</v>
      </c>
      <c r="I12" s="117"/>
      <c r="J12" s="117"/>
      <c r="K12" s="132"/>
      <c r="L12" s="117"/>
      <c r="M12" s="120" t="s">
        <v>7</v>
      </c>
      <c r="N12" s="115" t="s">
        <v>8</v>
      </c>
      <c r="O12" s="117"/>
      <c r="P12" s="117"/>
    </row>
    <row r="13" spans="1:17" ht="27" customHeight="1" x14ac:dyDescent="0.2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33"/>
      <c r="L13" s="116"/>
      <c r="M13" s="116"/>
      <c r="N13" s="116"/>
      <c r="O13" s="116"/>
      <c r="P13" s="116"/>
    </row>
    <row r="14" spans="1:17" s="18" customFormat="1" ht="16.5" x14ac:dyDescent="0.25">
      <c r="A14" s="26">
        <v>1</v>
      </c>
      <c r="B14" s="26">
        <v>2</v>
      </c>
      <c r="C14" s="26">
        <v>3</v>
      </c>
      <c r="D14" s="26">
        <v>4</v>
      </c>
      <c r="E14" s="26">
        <v>5</v>
      </c>
      <c r="F14" s="26">
        <v>6</v>
      </c>
      <c r="G14" s="26">
        <v>7</v>
      </c>
      <c r="H14" s="26">
        <v>8</v>
      </c>
      <c r="I14" s="26">
        <v>9</v>
      </c>
      <c r="J14" s="26">
        <v>10</v>
      </c>
      <c r="K14" s="27">
        <v>11</v>
      </c>
      <c r="L14" s="26">
        <v>12</v>
      </c>
      <c r="M14" s="26">
        <v>13</v>
      </c>
      <c r="N14" s="26">
        <v>14</v>
      </c>
      <c r="O14" s="26">
        <v>15</v>
      </c>
      <c r="P14" s="26">
        <v>16</v>
      </c>
    </row>
    <row r="15" spans="1:17" s="33" customFormat="1" ht="16.5" x14ac:dyDescent="0.25">
      <c r="A15" s="28" t="s">
        <v>31</v>
      </c>
      <c r="B15" s="28"/>
      <c r="C15" s="28"/>
      <c r="D15" s="29" t="s">
        <v>32</v>
      </c>
      <c r="E15" s="30">
        <f>E17</f>
        <v>0</v>
      </c>
      <c r="F15" s="31">
        <f t="shared" ref="F15:I15" si="0">F17</f>
        <v>0</v>
      </c>
      <c r="G15" s="31">
        <f t="shared" si="0"/>
        <v>0</v>
      </c>
      <c r="H15" s="31">
        <f t="shared" si="0"/>
        <v>0</v>
      </c>
      <c r="I15" s="31">
        <f t="shared" si="0"/>
        <v>0</v>
      </c>
      <c r="J15" s="31">
        <f t="shared" ref="J15:P15" si="1">J17+J18+J20+J21+J23+J25</f>
        <v>92344896.549999997</v>
      </c>
      <c r="K15" s="31">
        <f t="shared" si="1"/>
        <v>92344896.549999997</v>
      </c>
      <c r="L15" s="31">
        <f t="shared" si="1"/>
        <v>0</v>
      </c>
      <c r="M15" s="31">
        <f t="shared" si="1"/>
        <v>0</v>
      </c>
      <c r="N15" s="31">
        <f t="shared" si="1"/>
        <v>0</v>
      </c>
      <c r="O15" s="31">
        <f t="shared" si="1"/>
        <v>92344896.549999997</v>
      </c>
      <c r="P15" s="31">
        <f t="shared" si="1"/>
        <v>92344896.549999997</v>
      </c>
      <c r="Q15" s="32"/>
    </row>
    <row r="16" spans="1:17" s="33" customFormat="1" ht="16.5" x14ac:dyDescent="0.25">
      <c r="A16" s="28" t="s">
        <v>33</v>
      </c>
      <c r="B16" s="28"/>
      <c r="C16" s="28"/>
      <c r="D16" s="34" t="s">
        <v>32</v>
      </c>
      <c r="E16" s="30"/>
      <c r="F16" s="31"/>
      <c r="G16" s="31"/>
      <c r="H16" s="31"/>
      <c r="I16" s="31"/>
      <c r="J16" s="31"/>
      <c r="K16" s="35"/>
      <c r="L16" s="31"/>
      <c r="M16" s="31"/>
      <c r="N16" s="31"/>
      <c r="O16" s="31"/>
      <c r="P16" s="31"/>
      <c r="Q16" s="32"/>
    </row>
    <row r="17" spans="1:17" s="41" customFormat="1" ht="16.5" x14ac:dyDescent="0.25">
      <c r="A17" s="36" t="s">
        <v>34</v>
      </c>
      <c r="B17" s="36" t="s">
        <v>35</v>
      </c>
      <c r="C17" s="36" t="s">
        <v>36</v>
      </c>
      <c r="D17" s="37" t="s">
        <v>37</v>
      </c>
      <c r="E17" s="38">
        <v>0</v>
      </c>
      <c r="F17" s="39">
        <v>0</v>
      </c>
      <c r="G17" s="39">
        <v>0</v>
      </c>
      <c r="H17" s="39">
        <v>0</v>
      </c>
      <c r="I17" s="39">
        <v>0</v>
      </c>
      <c r="J17" s="39">
        <f t="shared" ref="J17" si="2">K17</f>
        <v>4046858.01</v>
      </c>
      <c r="K17" s="40">
        <v>4046858.01</v>
      </c>
      <c r="L17" s="39">
        <f t="shared" ref="L17" si="3">J17-O17</f>
        <v>0</v>
      </c>
      <c r="M17" s="39">
        <v>0</v>
      </c>
      <c r="N17" s="39">
        <v>0</v>
      </c>
      <c r="O17" s="39">
        <f t="shared" ref="O17" si="4">J17</f>
        <v>4046858.01</v>
      </c>
      <c r="P17" s="39">
        <f t="shared" ref="P17" si="5">J17</f>
        <v>4046858.01</v>
      </c>
      <c r="Q17" s="32"/>
    </row>
    <row r="18" spans="1:17" s="41" customFormat="1" ht="33" x14ac:dyDescent="0.25">
      <c r="A18" s="36" t="s">
        <v>251</v>
      </c>
      <c r="B18" s="36" t="s">
        <v>129</v>
      </c>
      <c r="C18" s="36"/>
      <c r="D18" s="37" t="s">
        <v>130</v>
      </c>
      <c r="E18" s="38">
        <f>E19</f>
        <v>0</v>
      </c>
      <c r="F18" s="38">
        <f t="shared" ref="F18:P18" si="6">F19</f>
        <v>0</v>
      </c>
      <c r="G18" s="38">
        <f t="shared" si="6"/>
        <v>0</v>
      </c>
      <c r="H18" s="38">
        <f t="shared" si="6"/>
        <v>0</v>
      </c>
      <c r="I18" s="38">
        <f t="shared" si="6"/>
        <v>0</v>
      </c>
      <c r="J18" s="38">
        <f t="shared" si="6"/>
        <v>47262025.090000004</v>
      </c>
      <c r="K18" s="38">
        <f t="shared" si="6"/>
        <v>47262025.090000004</v>
      </c>
      <c r="L18" s="38">
        <f t="shared" si="6"/>
        <v>0</v>
      </c>
      <c r="M18" s="38">
        <f t="shared" si="6"/>
        <v>0</v>
      </c>
      <c r="N18" s="38">
        <f t="shared" si="6"/>
        <v>0</v>
      </c>
      <c r="O18" s="38">
        <f t="shared" si="6"/>
        <v>47262025.090000004</v>
      </c>
      <c r="P18" s="38">
        <f t="shared" si="6"/>
        <v>47262025.090000004</v>
      </c>
      <c r="Q18" s="32"/>
    </row>
    <row r="19" spans="1:17" s="48" customFormat="1" ht="33" x14ac:dyDescent="0.25">
      <c r="A19" s="42" t="s">
        <v>38</v>
      </c>
      <c r="B19" s="43" t="s">
        <v>39</v>
      </c>
      <c r="C19" s="42" t="s">
        <v>40</v>
      </c>
      <c r="D19" s="44" t="s">
        <v>214</v>
      </c>
      <c r="E19" s="45">
        <v>0</v>
      </c>
      <c r="F19" s="46">
        <v>0</v>
      </c>
      <c r="G19" s="46">
        <v>0</v>
      </c>
      <c r="H19" s="46">
        <v>0</v>
      </c>
      <c r="I19" s="46">
        <v>0</v>
      </c>
      <c r="J19" s="46">
        <f t="shared" ref="J19:J22" si="7">K19</f>
        <v>47262025.090000004</v>
      </c>
      <c r="K19" s="47">
        <v>47262025.090000004</v>
      </c>
      <c r="L19" s="46">
        <f t="shared" ref="L19:L22" si="8">J19-O19</f>
        <v>0</v>
      </c>
      <c r="M19" s="46">
        <v>0</v>
      </c>
      <c r="N19" s="46">
        <v>0</v>
      </c>
      <c r="O19" s="46">
        <f t="shared" ref="O19:O22" si="9">J19</f>
        <v>47262025.090000004</v>
      </c>
      <c r="P19" s="46">
        <f t="shared" ref="P19:P22" si="10">J19</f>
        <v>47262025.090000004</v>
      </c>
      <c r="Q19" s="32"/>
    </row>
    <row r="20" spans="1:17" s="41" customFormat="1" ht="33" x14ac:dyDescent="0.25">
      <c r="A20" s="36" t="s">
        <v>211</v>
      </c>
      <c r="B20" s="49" t="s">
        <v>212</v>
      </c>
      <c r="C20" s="36" t="s">
        <v>63</v>
      </c>
      <c r="D20" s="50" t="s">
        <v>213</v>
      </c>
      <c r="E20" s="38">
        <v>0</v>
      </c>
      <c r="F20" s="39">
        <v>0</v>
      </c>
      <c r="G20" s="39">
        <v>0</v>
      </c>
      <c r="H20" s="39">
        <v>0</v>
      </c>
      <c r="I20" s="39">
        <v>0</v>
      </c>
      <c r="J20" s="39">
        <f>K20</f>
        <v>931282.83</v>
      </c>
      <c r="K20" s="40">
        <v>931282.83</v>
      </c>
      <c r="L20" s="39">
        <f t="shared" ref="L20" si="11">J20-O20</f>
        <v>0</v>
      </c>
      <c r="M20" s="39">
        <v>0</v>
      </c>
      <c r="N20" s="39">
        <v>0</v>
      </c>
      <c r="O20" s="39">
        <f t="shared" ref="O20" si="12">J20</f>
        <v>931282.83</v>
      </c>
      <c r="P20" s="39">
        <f t="shared" ref="P20" si="13">J20</f>
        <v>931282.83</v>
      </c>
      <c r="Q20" s="32"/>
    </row>
    <row r="21" spans="1:17" s="41" customFormat="1" ht="17.25" customHeight="1" x14ac:dyDescent="0.25">
      <c r="A21" s="36" t="s">
        <v>126</v>
      </c>
      <c r="B21" s="49" t="s">
        <v>127</v>
      </c>
      <c r="C21" s="36"/>
      <c r="D21" s="50" t="s">
        <v>125</v>
      </c>
      <c r="E21" s="38">
        <f>E22</f>
        <v>0</v>
      </c>
      <c r="F21" s="38">
        <f t="shared" ref="F21:P23" si="14">F22</f>
        <v>0</v>
      </c>
      <c r="G21" s="38">
        <f t="shared" si="14"/>
        <v>0</v>
      </c>
      <c r="H21" s="38">
        <f t="shared" si="14"/>
        <v>0</v>
      </c>
      <c r="I21" s="38">
        <f t="shared" si="14"/>
        <v>0</v>
      </c>
      <c r="J21" s="38">
        <f>J22</f>
        <v>11079002.949999999</v>
      </c>
      <c r="K21" s="38">
        <f>K22</f>
        <v>11079002.949999999</v>
      </c>
      <c r="L21" s="38">
        <f t="shared" si="14"/>
        <v>0</v>
      </c>
      <c r="M21" s="38">
        <f t="shared" si="14"/>
        <v>0</v>
      </c>
      <c r="N21" s="38">
        <f t="shared" si="14"/>
        <v>0</v>
      </c>
      <c r="O21" s="38">
        <f t="shared" si="14"/>
        <v>11079002.949999999</v>
      </c>
      <c r="P21" s="38">
        <f t="shared" si="14"/>
        <v>11079002.949999999</v>
      </c>
      <c r="Q21" s="32"/>
    </row>
    <row r="22" spans="1:17" s="48" customFormat="1" ht="19.5" customHeight="1" x14ac:dyDescent="0.25">
      <c r="A22" s="42" t="s">
        <v>41</v>
      </c>
      <c r="B22" s="42" t="s">
        <v>42</v>
      </c>
      <c r="C22" s="42" t="s">
        <v>14</v>
      </c>
      <c r="D22" s="44" t="s">
        <v>43</v>
      </c>
      <c r="E22" s="45">
        <v>0</v>
      </c>
      <c r="F22" s="46">
        <v>0</v>
      </c>
      <c r="G22" s="46">
        <v>0</v>
      </c>
      <c r="H22" s="46">
        <v>0</v>
      </c>
      <c r="I22" s="46">
        <v>0</v>
      </c>
      <c r="J22" s="46">
        <f t="shared" si="7"/>
        <v>11079002.949999999</v>
      </c>
      <c r="K22" s="47">
        <v>11079002.949999999</v>
      </c>
      <c r="L22" s="46">
        <f t="shared" si="8"/>
        <v>0</v>
      </c>
      <c r="M22" s="46">
        <v>0</v>
      </c>
      <c r="N22" s="46">
        <v>0</v>
      </c>
      <c r="O22" s="46">
        <f t="shared" si="9"/>
        <v>11079002.949999999</v>
      </c>
      <c r="P22" s="46">
        <f t="shared" si="10"/>
        <v>11079002.949999999</v>
      </c>
      <c r="Q22" s="32"/>
    </row>
    <row r="23" spans="1:17" s="41" customFormat="1" ht="17.25" customHeight="1" x14ac:dyDescent="0.25">
      <c r="A23" s="36" t="s">
        <v>271</v>
      </c>
      <c r="B23" s="49" t="s">
        <v>270</v>
      </c>
      <c r="C23" s="36"/>
      <c r="D23" s="50" t="s">
        <v>269</v>
      </c>
      <c r="E23" s="38">
        <f>E24</f>
        <v>0</v>
      </c>
      <c r="F23" s="38">
        <f t="shared" si="14"/>
        <v>0</v>
      </c>
      <c r="G23" s="38">
        <f t="shared" si="14"/>
        <v>0</v>
      </c>
      <c r="H23" s="38">
        <f t="shared" si="14"/>
        <v>0</v>
      </c>
      <c r="I23" s="38">
        <f t="shared" si="14"/>
        <v>0</v>
      </c>
      <c r="J23" s="38">
        <f t="shared" si="14"/>
        <v>20000000</v>
      </c>
      <c r="K23" s="38">
        <f t="shared" si="14"/>
        <v>20000000</v>
      </c>
      <c r="L23" s="38">
        <f t="shared" si="14"/>
        <v>0</v>
      </c>
      <c r="M23" s="38">
        <f t="shared" si="14"/>
        <v>0</v>
      </c>
      <c r="N23" s="38">
        <f t="shared" si="14"/>
        <v>0</v>
      </c>
      <c r="O23" s="38">
        <f t="shared" si="14"/>
        <v>20000000</v>
      </c>
      <c r="P23" s="38">
        <f t="shared" si="14"/>
        <v>20000000</v>
      </c>
      <c r="Q23" s="32"/>
    </row>
    <row r="24" spans="1:17" s="48" customFormat="1" ht="33" x14ac:dyDescent="0.25">
      <c r="A24" s="42" t="s">
        <v>267</v>
      </c>
      <c r="B24" s="42">
        <v>7366</v>
      </c>
      <c r="C24" s="42">
        <v>490</v>
      </c>
      <c r="D24" s="44" t="s">
        <v>268</v>
      </c>
      <c r="E24" s="45">
        <v>0</v>
      </c>
      <c r="F24" s="46">
        <v>0</v>
      </c>
      <c r="G24" s="46">
        <v>0</v>
      </c>
      <c r="H24" s="46">
        <v>0</v>
      </c>
      <c r="I24" s="46">
        <v>0</v>
      </c>
      <c r="J24" s="46">
        <f t="shared" ref="J24" si="15">K24</f>
        <v>20000000</v>
      </c>
      <c r="K24" s="47">
        <v>20000000</v>
      </c>
      <c r="L24" s="46">
        <f t="shared" ref="L24" si="16">J24-O24</f>
        <v>0</v>
      </c>
      <c r="M24" s="46">
        <v>0</v>
      </c>
      <c r="N24" s="46">
        <v>0</v>
      </c>
      <c r="O24" s="46">
        <f t="shared" ref="O24" si="17">J24</f>
        <v>20000000</v>
      </c>
      <c r="P24" s="46">
        <f t="shared" ref="P24" si="18">J24</f>
        <v>20000000</v>
      </c>
      <c r="Q24" s="32"/>
    </row>
    <row r="25" spans="1:17" s="48" customFormat="1" ht="49.5" x14ac:dyDescent="0.25">
      <c r="A25" s="42" t="s">
        <v>252</v>
      </c>
      <c r="B25" s="43">
        <v>7372</v>
      </c>
      <c r="C25" s="42" t="s">
        <v>9</v>
      </c>
      <c r="D25" s="44" t="s">
        <v>253</v>
      </c>
      <c r="E25" s="45">
        <v>0</v>
      </c>
      <c r="F25" s="46">
        <v>0</v>
      </c>
      <c r="G25" s="46">
        <v>0</v>
      </c>
      <c r="H25" s="46">
        <v>0</v>
      </c>
      <c r="I25" s="46">
        <v>0</v>
      </c>
      <c r="J25" s="46">
        <f t="shared" ref="J25" si="19">K25</f>
        <v>9025727.6699999981</v>
      </c>
      <c r="K25" s="47">
        <v>9025727.6699999981</v>
      </c>
      <c r="L25" s="46">
        <f t="shared" ref="L25" si="20">J25-O25</f>
        <v>0</v>
      </c>
      <c r="M25" s="46">
        <v>0</v>
      </c>
      <c r="N25" s="46">
        <v>0</v>
      </c>
      <c r="O25" s="46">
        <f t="shared" ref="O25" si="21">J25</f>
        <v>9025727.6699999981</v>
      </c>
      <c r="P25" s="46">
        <f t="shared" ref="P25" si="22">J25</f>
        <v>9025727.6699999981</v>
      </c>
      <c r="Q25" s="51"/>
    </row>
    <row r="26" spans="1:17" s="33" customFormat="1" ht="16.5" x14ac:dyDescent="0.25">
      <c r="A26" s="52" t="s">
        <v>23</v>
      </c>
      <c r="B26" s="53"/>
      <c r="C26" s="52"/>
      <c r="D26" s="54" t="s">
        <v>11</v>
      </c>
      <c r="E26" s="30">
        <f t="shared" ref="E26:P26" si="23">E28+E31+E29</f>
        <v>0</v>
      </c>
      <c r="F26" s="30">
        <f t="shared" si="23"/>
        <v>0</v>
      </c>
      <c r="G26" s="30">
        <f t="shared" si="23"/>
        <v>0</v>
      </c>
      <c r="H26" s="30">
        <f t="shared" si="23"/>
        <v>0</v>
      </c>
      <c r="I26" s="30">
        <f t="shared" si="23"/>
        <v>0</v>
      </c>
      <c r="J26" s="30">
        <f t="shared" si="23"/>
        <v>222548361.02999997</v>
      </c>
      <c r="K26" s="30">
        <f t="shared" si="23"/>
        <v>222548361.02999997</v>
      </c>
      <c r="L26" s="30">
        <f t="shared" si="23"/>
        <v>0</v>
      </c>
      <c r="M26" s="30">
        <f t="shared" si="23"/>
        <v>0</v>
      </c>
      <c r="N26" s="30">
        <f t="shared" si="23"/>
        <v>0</v>
      </c>
      <c r="O26" s="30">
        <f t="shared" si="23"/>
        <v>222548361.02999997</v>
      </c>
      <c r="P26" s="30">
        <f t="shared" si="23"/>
        <v>222548361.02999997</v>
      </c>
      <c r="Q26" s="32"/>
    </row>
    <row r="27" spans="1:17" s="33" customFormat="1" ht="16.5" x14ac:dyDescent="0.25">
      <c r="A27" s="52" t="s">
        <v>16</v>
      </c>
      <c r="B27" s="53"/>
      <c r="C27" s="52"/>
      <c r="D27" s="55" t="s">
        <v>11</v>
      </c>
      <c r="E27" s="30"/>
      <c r="F27" s="31"/>
      <c r="G27" s="31"/>
      <c r="H27" s="31"/>
      <c r="I27" s="31"/>
      <c r="J27" s="31"/>
      <c r="K27" s="35"/>
      <c r="L27" s="31"/>
      <c r="M27" s="31"/>
      <c r="N27" s="31"/>
      <c r="O27" s="31"/>
      <c r="P27" s="31"/>
      <c r="Q27" s="32"/>
    </row>
    <row r="28" spans="1:17" s="41" customFormat="1" ht="35.25" customHeight="1" x14ac:dyDescent="0.25">
      <c r="A28" s="36" t="s">
        <v>45</v>
      </c>
      <c r="B28" s="36">
        <v>2010</v>
      </c>
      <c r="C28" s="36" t="s">
        <v>46</v>
      </c>
      <c r="D28" s="50" t="s">
        <v>47</v>
      </c>
      <c r="E28" s="38">
        <v>0</v>
      </c>
      <c r="F28" s="39">
        <v>0</v>
      </c>
      <c r="G28" s="39">
        <v>0</v>
      </c>
      <c r="H28" s="39">
        <v>0</v>
      </c>
      <c r="I28" s="39">
        <v>0</v>
      </c>
      <c r="J28" s="39">
        <f t="shared" ref="J28:J30" si="24">K28</f>
        <v>125334302.95</v>
      </c>
      <c r="K28" s="40">
        <v>125334302.95</v>
      </c>
      <c r="L28" s="39">
        <f t="shared" ref="L28:L30" si="25">J28-O28</f>
        <v>0</v>
      </c>
      <c r="M28" s="39">
        <v>0</v>
      </c>
      <c r="N28" s="39">
        <v>0</v>
      </c>
      <c r="O28" s="39">
        <f t="shared" ref="O28:O30" si="26">J28</f>
        <v>125334302.95</v>
      </c>
      <c r="P28" s="39">
        <f t="shared" ref="P28:P30" si="27">J28</f>
        <v>125334302.95</v>
      </c>
      <c r="Q28" s="32"/>
    </row>
    <row r="29" spans="1:17" s="41" customFormat="1" ht="16.5" x14ac:dyDescent="0.25">
      <c r="A29" s="36" t="s">
        <v>128</v>
      </c>
      <c r="B29" s="49" t="s">
        <v>127</v>
      </c>
      <c r="C29" s="36"/>
      <c r="D29" s="50" t="s">
        <v>125</v>
      </c>
      <c r="E29" s="38">
        <f>E30</f>
        <v>0</v>
      </c>
      <c r="F29" s="38">
        <f t="shared" ref="F29:P29" si="28">F30</f>
        <v>0</v>
      </c>
      <c r="G29" s="38">
        <f t="shared" si="28"/>
        <v>0</v>
      </c>
      <c r="H29" s="38">
        <f t="shared" si="28"/>
        <v>0</v>
      </c>
      <c r="I29" s="38">
        <f t="shared" si="28"/>
        <v>0</v>
      </c>
      <c r="J29" s="38">
        <f t="shared" si="28"/>
        <v>65994058.079999998</v>
      </c>
      <c r="K29" s="38">
        <f t="shared" si="28"/>
        <v>65994058.079999998</v>
      </c>
      <c r="L29" s="38">
        <f t="shared" si="28"/>
        <v>0</v>
      </c>
      <c r="M29" s="38">
        <f t="shared" si="28"/>
        <v>0</v>
      </c>
      <c r="N29" s="38">
        <f t="shared" si="28"/>
        <v>0</v>
      </c>
      <c r="O29" s="38">
        <f t="shared" si="28"/>
        <v>65994058.079999998</v>
      </c>
      <c r="P29" s="38">
        <f t="shared" si="28"/>
        <v>65994058.079999998</v>
      </c>
      <c r="Q29" s="32"/>
    </row>
    <row r="30" spans="1:17" s="48" customFormat="1" ht="16.5" x14ac:dyDescent="0.25">
      <c r="A30" s="42" t="s">
        <v>48</v>
      </c>
      <c r="B30" s="42" t="s">
        <v>49</v>
      </c>
      <c r="C30" s="42" t="s">
        <v>14</v>
      </c>
      <c r="D30" s="44" t="s">
        <v>50</v>
      </c>
      <c r="E30" s="45">
        <v>0</v>
      </c>
      <c r="F30" s="46">
        <v>0</v>
      </c>
      <c r="G30" s="46">
        <v>0</v>
      </c>
      <c r="H30" s="46">
        <v>0</v>
      </c>
      <c r="I30" s="46">
        <v>0</v>
      </c>
      <c r="J30" s="46">
        <f t="shared" si="24"/>
        <v>65994058.079999998</v>
      </c>
      <c r="K30" s="47">
        <v>65994058.079999998</v>
      </c>
      <c r="L30" s="46">
        <f t="shared" si="25"/>
        <v>0</v>
      </c>
      <c r="M30" s="46">
        <v>0</v>
      </c>
      <c r="N30" s="46">
        <v>0</v>
      </c>
      <c r="O30" s="46">
        <f t="shared" si="26"/>
        <v>65994058.079999998</v>
      </c>
      <c r="P30" s="46">
        <f t="shared" si="27"/>
        <v>65994058.079999998</v>
      </c>
      <c r="Q30" s="32"/>
    </row>
    <row r="31" spans="1:17" s="41" customFormat="1" ht="16.5" x14ac:dyDescent="0.25">
      <c r="A31" s="53" t="s">
        <v>254</v>
      </c>
      <c r="B31" s="53">
        <v>7670</v>
      </c>
      <c r="C31" s="53" t="s">
        <v>9</v>
      </c>
      <c r="D31" s="56" t="s">
        <v>255</v>
      </c>
      <c r="E31" s="38">
        <v>0</v>
      </c>
      <c r="F31" s="39">
        <v>0</v>
      </c>
      <c r="G31" s="39">
        <v>0</v>
      </c>
      <c r="H31" s="39">
        <v>0</v>
      </c>
      <c r="I31" s="39">
        <v>0</v>
      </c>
      <c r="J31" s="39">
        <f>K31</f>
        <v>31220000</v>
      </c>
      <c r="K31" s="40">
        <v>31220000</v>
      </c>
      <c r="L31" s="39">
        <f>J31-O31</f>
        <v>0</v>
      </c>
      <c r="M31" s="39">
        <v>0</v>
      </c>
      <c r="N31" s="39">
        <v>0</v>
      </c>
      <c r="O31" s="39">
        <f>J31</f>
        <v>31220000</v>
      </c>
      <c r="P31" s="39">
        <f>J31</f>
        <v>31220000</v>
      </c>
      <c r="Q31" s="32"/>
    </row>
    <row r="32" spans="1:17" s="41" customFormat="1" ht="16.5" x14ac:dyDescent="0.25">
      <c r="A32" s="28" t="s">
        <v>51</v>
      </c>
      <c r="B32" s="36"/>
      <c r="C32" s="36"/>
      <c r="D32" s="29" t="s">
        <v>52</v>
      </c>
      <c r="E32" s="30">
        <f>E34+E36</f>
        <v>0</v>
      </c>
      <c r="F32" s="30">
        <f t="shared" ref="F32:P32" si="29">F34+F36</f>
        <v>0</v>
      </c>
      <c r="G32" s="30">
        <f t="shared" si="29"/>
        <v>0</v>
      </c>
      <c r="H32" s="30">
        <f t="shared" si="29"/>
        <v>0</v>
      </c>
      <c r="I32" s="30">
        <f t="shared" si="29"/>
        <v>0</v>
      </c>
      <c r="J32" s="30">
        <f t="shared" si="29"/>
        <v>1100000</v>
      </c>
      <c r="K32" s="30">
        <f t="shared" si="29"/>
        <v>1100000</v>
      </c>
      <c r="L32" s="30">
        <f t="shared" si="29"/>
        <v>0</v>
      </c>
      <c r="M32" s="30">
        <f t="shared" si="29"/>
        <v>0</v>
      </c>
      <c r="N32" s="30">
        <f t="shared" si="29"/>
        <v>0</v>
      </c>
      <c r="O32" s="30">
        <f t="shared" si="29"/>
        <v>1100000</v>
      </c>
      <c r="P32" s="30">
        <f t="shared" si="29"/>
        <v>1100000</v>
      </c>
      <c r="Q32" s="32"/>
    </row>
    <row r="33" spans="1:17" s="41" customFormat="1" ht="16.5" x14ac:dyDescent="0.25">
      <c r="A33" s="28" t="s">
        <v>53</v>
      </c>
      <c r="B33" s="28"/>
      <c r="C33" s="28"/>
      <c r="D33" s="34" t="s">
        <v>52</v>
      </c>
      <c r="E33" s="38"/>
      <c r="F33" s="39"/>
      <c r="G33" s="39"/>
      <c r="H33" s="39"/>
      <c r="I33" s="39"/>
      <c r="J33" s="39"/>
      <c r="K33" s="40"/>
      <c r="L33" s="39"/>
      <c r="M33" s="39"/>
      <c r="N33" s="39"/>
      <c r="O33" s="39"/>
      <c r="P33" s="39"/>
      <c r="Q33" s="32"/>
    </row>
    <row r="34" spans="1:17" s="48" customFormat="1" ht="49.5" x14ac:dyDescent="0.25">
      <c r="A34" s="36" t="s">
        <v>216</v>
      </c>
      <c r="B34" s="36" t="s">
        <v>217</v>
      </c>
      <c r="C34" s="36"/>
      <c r="D34" s="57" t="s">
        <v>215</v>
      </c>
      <c r="E34" s="45">
        <f>E35</f>
        <v>0</v>
      </c>
      <c r="F34" s="45">
        <f t="shared" ref="F34:P34" si="30">F35</f>
        <v>0</v>
      </c>
      <c r="G34" s="45">
        <f t="shared" si="30"/>
        <v>0</v>
      </c>
      <c r="H34" s="45">
        <f t="shared" si="30"/>
        <v>0</v>
      </c>
      <c r="I34" s="45">
        <f t="shared" si="30"/>
        <v>0</v>
      </c>
      <c r="J34" s="45">
        <f t="shared" si="30"/>
        <v>1000000</v>
      </c>
      <c r="K34" s="45">
        <f t="shared" si="30"/>
        <v>1000000</v>
      </c>
      <c r="L34" s="45">
        <f t="shared" si="30"/>
        <v>0</v>
      </c>
      <c r="M34" s="45">
        <f t="shared" si="30"/>
        <v>0</v>
      </c>
      <c r="N34" s="45">
        <f t="shared" si="30"/>
        <v>0</v>
      </c>
      <c r="O34" s="45">
        <f t="shared" si="30"/>
        <v>1000000</v>
      </c>
      <c r="P34" s="45">
        <f t="shared" si="30"/>
        <v>1000000</v>
      </c>
      <c r="Q34" s="32"/>
    </row>
    <row r="35" spans="1:17" s="48" customFormat="1" ht="33" x14ac:dyDescent="0.25">
      <c r="A35" s="42" t="s">
        <v>258</v>
      </c>
      <c r="B35" s="42" t="s">
        <v>257</v>
      </c>
      <c r="C35" s="42" t="s">
        <v>35</v>
      </c>
      <c r="D35" s="58" t="s">
        <v>256</v>
      </c>
      <c r="E35" s="45">
        <v>0</v>
      </c>
      <c r="F35" s="46">
        <v>0</v>
      </c>
      <c r="G35" s="46">
        <v>0</v>
      </c>
      <c r="H35" s="46">
        <v>0</v>
      </c>
      <c r="I35" s="46">
        <v>0</v>
      </c>
      <c r="J35" s="46">
        <f t="shared" ref="J35" si="31">K35</f>
        <v>1000000</v>
      </c>
      <c r="K35" s="47">
        <v>1000000</v>
      </c>
      <c r="L35" s="46">
        <f t="shared" ref="L35" si="32">J35-O35</f>
        <v>0</v>
      </c>
      <c r="M35" s="46">
        <v>0</v>
      </c>
      <c r="N35" s="46">
        <v>0</v>
      </c>
      <c r="O35" s="46">
        <f t="shared" ref="O35" si="33">J35</f>
        <v>1000000</v>
      </c>
      <c r="P35" s="46">
        <f t="shared" ref="P35" si="34">J35</f>
        <v>1000000</v>
      </c>
      <c r="Q35" s="32"/>
    </row>
    <row r="36" spans="1:17" s="41" customFormat="1" ht="16.5" x14ac:dyDescent="0.25">
      <c r="A36" s="36" t="s">
        <v>137</v>
      </c>
      <c r="B36" s="49" t="s">
        <v>127</v>
      </c>
      <c r="C36" s="36"/>
      <c r="D36" s="50" t="s">
        <v>125</v>
      </c>
      <c r="E36" s="38">
        <f>E37</f>
        <v>0</v>
      </c>
      <c r="F36" s="38">
        <f t="shared" ref="F36:P36" si="35">F37</f>
        <v>0</v>
      </c>
      <c r="G36" s="38">
        <f t="shared" si="35"/>
        <v>0</v>
      </c>
      <c r="H36" s="38">
        <f t="shared" si="35"/>
        <v>0</v>
      </c>
      <c r="I36" s="38">
        <f t="shared" si="35"/>
        <v>0</v>
      </c>
      <c r="J36" s="38">
        <f t="shared" si="35"/>
        <v>100000</v>
      </c>
      <c r="K36" s="38">
        <f t="shared" si="35"/>
        <v>100000</v>
      </c>
      <c r="L36" s="46">
        <f t="shared" ref="L36:L37" si="36">J36-O36</f>
        <v>0</v>
      </c>
      <c r="M36" s="46">
        <v>0</v>
      </c>
      <c r="N36" s="46">
        <v>0</v>
      </c>
      <c r="O36" s="38">
        <f t="shared" si="35"/>
        <v>100000</v>
      </c>
      <c r="P36" s="38">
        <f t="shared" si="35"/>
        <v>100000</v>
      </c>
      <c r="Q36" s="32"/>
    </row>
    <row r="37" spans="1:17" s="48" customFormat="1" ht="16.5" x14ac:dyDescent="0.25">
      <c r="A37" s="42" t="s">
        <v>56</v>
      </c>
      <c r="B37" s="42" t="s">
        <v>57</v>
      </c>
      <c r="C37" s="42" t="s">
        <v>14</v>
      </c>
      <c r="D37" s="58" t="s">
        <v>58</v>
      </c>
      <c r="E37" s="45">
        <v>0</v>
      </c>
      <c r="F37" s="46">
        <v>0</v>
      </c>
      <c r="G37" s="46">
        <v>0</v>
      </c>
      <c r="H37" s="46">
        <v>0</v>
      </c>
      <c r="I37" s="46">
        <v>0</v>
      </c>
      <c r="J37" s="46">
        <f t="shared" ref="J37" si="37">K37</f>
        <v>100000</v>
      </c>
      <c r="K37" s="47">
        <v>100000</v>
      </c>
      <c r="L37" s="46">
        <f t="shared" si="36"/>
        <v>0</v>
      </c>
      <c r="M37" s="46">
        <v>0</v>
      </c>
      <c r="N37" s="46">
        <v>0</v>
      </c>
      <c r="O37" s="59">
        <f>J37</f>
        <v>100000</v>
      </c>
      <c r="P37" s="59">
        <f>K37</f>
        <v>100000</v>
      </c>
      <c r="Q37" s="32"/>
    </row>
    <row r="38" spans="1:17" s="41" customFormat="1" ht="16.5" x14ac:dyDescent="0.25">
      <c r="A38" s="28" t="s">
        <v>60</v>
      </c>
      <c r="B38" s="28"/>
      <c r="C38" s="28"/>
      <c r="D38" s="29" t="s">
        <v>61</v>
      </c>
      <c r="E38" s="30">
        <f>E40+E41+E42</f>
        <v>0</v>
      </c>
      <c r="F38" s="30">
        <f t="shared" ref="F38:P38" si="38">F40+F41+F42</f>
        <v>0</v>
      </c>
      <c r="G38" s="30">
        <f t="shared" si="38"/>
        <v>0</v>
      </c>
      <c r="H38" s="30">
        <f t="shared" si="38"/>
        <v>0</v>
      </c>
      <c r="I38" s="30">
        <f t="shared" si="38"/>
        <v>0</v>
      </c>
      <c r="J38" s="30">
        <f t="shared" si="38"/>
        <v>15800000</v>
      </c>
      <c r="K38" s="30">
        <f t="shared" si="38"/>
        <v>15800000</v>
      </c>
      <c r="L38" s="30">
        <f t="shared" si="38"/>
        <v>0</v>
      </c>
      <c r="M38" s="30">
        <f t="shared" si="38"/>
        <v>0</v>
      </c>
      <c r="N38" s="30">
        <f t="shared" si="38"/>
        <v>0</v>
      </c>
      <c r="O38" s="30">
        <f t="shared" si="38"/>
        <v>15800000</v>
      </c>
      <c r="P38" s="30">
        <f t="shared" si="38"/>
        <v>15800000</v>
      </c>
      <c r="Q38" s="32"/>
    </row>
    <row r="39" spans="1:17" s="41" customFormat="1" ht="16.5" x14ac:dyDescent="0.25">
      <c r="A39" s="28" t="s">
        <v>62</v>
      </c>
      <c r="B39" s="28"/>
      <c r="C39" s="28"/>
      <c r="D39" s="34" t="s">
        <v>61</v>
      </c>
      <c r="E39" s="38"/>
      <c r="F39" s="39"/>
      <c r="G39" s="39"/>
      <c r="H39" s="39"/>
      <c r="I39" s="39"/>
      <c r="J39" s="39"/>
      <c r="K39" s="40"/>
      <c r="L39" s="39"/>
      <c r="M39" s="39"/>
      <c r="N39" s="39"/>
      <c r="O39" s="39"/>
      <c r="P39" s="39"/>
      <c r="Q39" s="32"/>
    </row>
    <row r="40" spans="1:17" s="41" customFormat="1" ht="16.5" x14ac:dyDescent="0.25">
      <c r="A40" s="36" t="s">
        <v>131</v>
      </c>
      <c r="B40" s="36" t="s">
        <v>132</v>
      </c>
      <c r="C40" s="36" t="s">
        <v>64</v>
      </c>
      <c r="D40" s="60" t="s">
        <v>65</v>
      </c>
      <c r="E40" s="38">
        <v>0</v>
      </c>
      <c r="F40" s="39">
        <v>0</v>
      </c>
      <c r="G40" s="39">
        <v>0</v>
      </c>
      <c r="H40" s="39">
        <v>0</v>
      </c>
      <c r="I40" s="39">
        <v>0</v>
      </c>
      <c r="J40" s="39">
        <f t="shared" ref="J40:J41" si="39">K40</f>
        <v>300000</v>
      </c>
      <c r="K40" s="40">
        <v>300000</v>
      </c>
      <c r="L40" s="39">
        <f t="shared" ref="L40:L41" si="40">J40-O40</f>
        <v>0</v>
      </c>
      <c r="M40" s="39">
        <v>0</v>
      </c>
      <c r="N40" s="39">
        <v>0</v>
      </c>
      <c r="O40" s="39">
        <f t="shared" ref="O40:O41" si="41">J40</f>
        <v>300000</v>
      </c>
      <c r="P40" s="39">
        <f t="shared" ref="P40:P41" si="42">J40</f>
        <v>300000</v>
      </c>
      <c r="Q40" s="32"/>
    </row>
    <row r="41" spans="1:17" s="41" customFormat="1" ht="33" x14ac:dyDescent="0.25">
      <c r="A41" s="36" t="s">
        <v>133</v>
      </c>
      <c r="B41" s="36" t="s">
        <v>113</v>
      </c>
      <c r="C41" s="36" t="s">
        <v>66</v>
      </c>
      <c r="D41" s="60" t="s">
        <v>114</v>
      </c>
      <c r="E41" s="38">
        <v>0</v>
      </c>
      <c r="F41" s="39">
        <v>0</v>
      </c>
      <c r="G41" s="39">
        <v>0</v>
      </c>
      <c r="H41" s="39">
        <v>0</v>
      </c>
      <c r="I41" s="39">
        <v>0</v>
      </c>
      <c r="J41" s="39">
        <f t="shared" si="39"/>
        <v>500000</v>
      </c>
      <c r="K41" s="40">
        <v>500000</v>
      </c>
      <c r="L41" s="39">
        <f t="shared" si="40"/>
        <v>0</v>
      </c>
      <c r="M41" s="39">
        <v>0</v>
      </c>
      <c r="N41" s="39">
        <v>0</v>
      </c>
      <c r="O41" s="39">
        <f t="shared" si="41"/>
        <v>500000</v>
      </c>
      <c r="P41" s="39">
        <f t="shared" si="42"/>
        <v>500000</v>
      </c>
      <c r="Q41" s="32"/>
    </row>
    <row r="42" spans="1:17" s="41" customFormat="1" ht="16.5" x14ac:dyDescent="0.25">
      <c r="A42" s="36" t="s">
        <v>138</v>
      </c>
      <c r="B42" s="49" t="s">
        <v>127</v>
      </c>
      <c r="C42" s="36"/>
      <c r="D42" s="50" t="s">
        <v>125</v>
      </c>
      <c r="E42" s="38">
        <f>E43</f>
        <v>0</v>
      </c>
      <c r="F42" s="38">
        <f t="shared" ref="F42:P42" si="43">F43</f>
        <v>0</v>
      </c>
      <c r="G42" s="38">
        <f t="shared" si="43"/>
        <v>0</v>
      </c>
      <c r="H42" s="38">
        <f t="shared" si="43"/>
        <v>0</v>
      </c>
      <c r="I42" s="38">
        <f t="shared" si="43"/>
        <v>0</v>
      </c>
      <c r="J42" s="38">
        <f t="shared" si="43"/>
        <v>15000000</v>
      </c>
      <c r="K42" s="38">
        <f t="shared" si="43"/>
        <v>15000000</v>
      </c>
      <c r="L42" s="38">
        <f t="shared" si="43"/>
        <v>0</v>
      </c>
      <c r="M42" s="38">
        <f t="shared" si="43"/>
        <v>0</v>
      </c>
      <c r="N42" s="38">
        <f t="shared" si="43"/>
        <v>0</v>
      </c>
      <c r="O42" s="38">
        <f t="shared" si="43"/>
        <v>15000000</v>
      </c>
      <c r="P42" s="38">
        <f t="shared" si="43"/>
        <v>15000000</v>
      </c>
      <c r="Q42" s="32"/>
    </row>
    <row r="43" spans="1:17" s="48" customFormat="1" ht="16.5" x14ac:dyDescent="0.25">
      <c r="A43" s="42" t="s">
        <v>136</v>
      </c>
      <c r="B43" s="42">
        <v>7324</v>
      </c>
      <c r="C43" s="42" t="s">
        <v>14</v>
      </c>
      <c r="D43" s="44" t="s">
        <v>67</v>
      </c>
      <c r="E43" s="45">
        <v>0</v>
      </c>
      <c r="F43" s="46">
        <v>0</v>
      </c>
      <c r="G43" s="46">
        <v>0</v>
      </c>
      <c r="H43" s="46">
        <v>0</v>
      </c>
      <c r="I43" s="46">
        <v>0</v>
      </c>
      <c r="J43" s="46">
        <f t="shared" ref="J43" si="44">K43</f>
        <v>15000000</v>
      </c>
      <c r="K43" s="47">
        <v>15000000</v>
      </c>
      <c r="L43" s="46">
        <f t="shared" ref="L43" si="45">J43-O43</f>
        <v>0</v>
      </c>
      <c r="M43" s="46">
        <v>0</v>
      </c>
      <c r="N43" s="46">
        <v>0</v>
      </c>
      <c r="O43" s="46">
        <f t="shared" ref="O43" si="46">J43</f>
        <v>15000000</v>
      </c>
      <c r="P43" s="46">
        <f t="shared" ref="P43" si="47">J43</f>
        <v>15000000</v>
      </c>
      <c r="Q43" s="32"/>
    </row>
    <row r="44" spans="1:17" s="62" customFormat="1" ht="17.25" customHeight="1" x14ac:dyDescent="0.25">
      <c r="A44" s="28" t="s">
        <v>68</v>
      </c>
      <c r="B44" s="36"/>
      <c r="C44" s="36"/>
      <c r="D44" s="29" t="s">
        <v>69</v>
      </c>
      <c r="E44" s="30">
        <f>E45</f>
        <v>0</v>
      </c>
      <c r="F44" s="30">
        <f t="shared" ref="F44:P44" si="48">F45</f>
        <v>0</v>
      </c>
      <c r="G44" s="30">
        <f t="shared" si="48"/>
        <v>0</v>
      </c>
      <c r="H44" s="30">
        <f t="shared" si="48"/>
        <v>0</v>
      </c>
      <c r="I44" s="30">
        <f t="shared" si="48"/>
        <v>0</v>
      </c>
      <c r="J44" s="30">
        <f t="shared" si="48"/>
        <v>6610000</v>
      </c>
      <c r="K44" s="30">
        <f t="shared" si="48"/>
        <v>6610000</v>
      </c>
      <c r="L44" s="30">
        <f t="shared" si="48"/>
        <v>0</v>
      </c>
      <c r="M44" s="30">
        <f t="shared" si="48"/>
        <v>0</v>
      </c>
      <c r="N44" s="30">
        <f t="shared" si="48"/>
        <v>0</v>
      </c>
      <c r="O44" s="30">
        <f t="shared" si="48"/>
        <v>6610000</v>
      </c>
      <c r="P44" s="30">
        <f t="shared" si="48"/>
        <v>6610000</v>
      </c>
      <c r="Q44" s="61"/>
    </row>
    <row r="45" spans="1:17" s="62" customFormat="1" ht="16.5" x14ac:dyDescent="0.25">
      <c r="A45" s="28" t="s">
        <v>70</v>
      </c>
      <c r="B45" s="28"/>
      <c r="C45" s="28"/>
      <c r="D45" s="34" t="s">
        <v>69</v>
      </c>
      <c r="E45" s="30">
        <f>E46+E48+E50</f>
        <v>0</v>
      </c>
      <c r="F45" s="30">
        <f t="shared" ref="F45:P45" si="49">F46+F48+F50</f>
        <v>0</v>
      </c>
      <c r="G45" s="30">
        <f t="shared" si="49"/>
        <v>0</v>
      </c>
      <c r="H45" s="30">
        <f t="shared" si="49"/>
        <v>0</v>
      </c>
      <c r="I45" s="30">
        <f t="shared" si="49"/>
        <v>0</v>
      </c>
      <c r="J45" s="30">
        <f t="shared" si="49"/>
        <v>6610000</v>
      </c>
      <c r="K45" s="30">
        <f t="shared" si="49"/>
        <v>6610000</v>
      </c>
      <c r="L45" s="30">
        <f t="shared" si="49"/>
        <v>0</v>
      </c>
      <c r="M45" s="30">
        <f t="shared" si="49"/>
        <v>0</v>
      </c>
      <c r="N45" s="30">
        <f t="shared" si="49"/>
        <v>0</v>
      </c>
      <c r="O45" s="30">
        <f t="shared" si="49"/>
        <v>6610000</v>
      </c>
      <c r="P45" s="30">
        <f t="shared" si="49"/>
        <v>6610000</v>
      </c>
      <c r="Q45" s="61"/>
    </row>
    <row r="46" spans="1:17" s="41" customFormat="1" ht="16.5" x14ac:dyDescent="0.25">
      <c r="A46" s="36" t="s">
        <v>199</v>
      </c>
      <c r="B46" s="36" t="s">
        <v>134</v>
      </c>
      <c r="C46" s="36"/>
      <c r="D46" s="50" t="s">
        <v>135</v>
      </c>
      <c r="E46" s="38">
        <f>E47</f>
        <v>0</v>
      </c>
      <c r="F46" s="38">
        <f t="shared" ref="F46:P46" si="50">F47</f>
        <v>0</v>
      </c>
      <c r="G46" s="38">
        <f t="shared" si="50"/>
        <v>0</v>
      </c>
      <c r="H46" s="38">
        <f t="shared" si="50"/>
        <v>0</v>
      </c>
      <c r="I46" s="38">
        <f t="shared" si="50"/>
        <v>0</v>
      </c>
      <c r="J46" s="38">
        <f t="shared" si="50"/>
        <v>1250000</v>
      </c>
      <c r="K46" s="38">
        <f t="shared" si="50"/>
        <v>1250000</v>
      </c>
      <c r="L46" s="38">
        <f t="shared" si="50"/>
        <v>0</v>
      </c>
      <c r="M46" s="38">
        <f t="shared" si="50"/>
        <v>0</v>
      </c>
      <c r="N46" s="38">
        <f t="shared" si="50"/>
        <v>0</v>
      </c>
      <c r="O46" s="38">
        <f t="shared" si="50"/>
        <v>1250000</v>
      </c>
      <c r="P46" s="38">
        <f t="shared" si="50"/>
        <v>1250000</v>
      </c>
      <c r="Q46" s="32"/>
    </row>
    <row r="47" spans="1:17" s="48" customFormat="1" ht="16.5" x14ac:dyDescent="0.25">
      <c r="A47" s="42" t="s">
        <v>72</v>
      </c>
      <c r="B47" s="42" t="s">
        <v>73</v>
      </c>
      <c r="C47" s="42" t="s">
        <v>71</v>
      </c>
      <c r="D47" s="44" t="s">
        <v>74</v>
      </c>
      <c r="E47" s="45">
        <v>0</v>
      </c>
      <c r="F47" s="46">
        <v>0</v>
      </c>
      <c r="G47" s="46">
        <v>0</v>
      </c>
      <c r="H47" s="46">
        <v>0</v>
      </c>
      <c r="I47" s="46">
        <v>0</v>
      </c>
      <c r="J47" s="46">
        <f t="shared" ref="J47:J50" si="51">K47</f>
        <v>1250000</v>
      </c>
      <c r="K47" s="47">
        <v>1250000</v>
      </c>
      <c r="L47" s="46">
        <f t="shared" ref="L47:L50" si="52">J47-O47</f>
        <v>0</v>
      </c>
      <c r="M47" s="46">
        <v>0</v>
      </c>
      <c r="N47" s="46">
        <v>0</v>
      </c>
      <c r="O47" s="46">
        <f t="shared" ref="O47:O50" si="53">J47</f>
        <v>1250000</v>
      </c>
      <c r="P47" s="46">
        <f t="shared" ref="P47:P50" si="54">J47</f>
        <v>1250000</v>
      </c>
      <c r="Q47" s="32"/>
    </row>
    <row r="48" spans="1:17" s="41" customFormat="1" ht="16.5" x14ac:dyDescent="0.25">
      <c r="A48" s="36" t="s">
        <v>139</v>
      </c>
      <c r="B48" s="36" t="s">
        <v>127</v>
      </c>
      <c r="C48" s="36"/>
      <c r="D48" s="57" t="s">
        <v>125</v>
      </c>
      <c r="E48" s="38">
        <f>E49</f>
        <v>0</v>
      </c>
      <c r="F48" s="38">
        <f t="shared" ref="F48:P48" si="55">F49</f>
        <v>0</v>
      </c>
      <c r="G48" s="38">
        <f t="shared" si="55"/>
        <v>0</v>
      </c>
      <c r="H48" s="38">
        <f t="shared" si="55"/>
        <v>0</v>
      </c>
      <c r="I48" s="38">
        <f t="shared" si="55"/>
        <v>0</v>
      </c>
      <c r="J48" s="38">
        <f t="shared" si="55"/>
        <v>360000</v>
      </c>
      <c r="K48" s="38">
        <f t="shared" si="55"/>
        <v>360000</v>
      </c>
      <c r="L48" s="38">
        <f t="shared" si="55"/>
        <v>0</v>
      </c>
      <c r="M48" s="38">
        <f t="shared" si="55"/>
        <v>0</v>
      </c>
      <c r="N48" s="38">
        <f t="shared" si="55"/>
        <v>0</v>
      </c>
      <c r="O48" s="38">
        <f t="shared" si="55"/>
        <v>360000</v>
      </c>
      <c r="P48" s="38">
        <f t="shared" si="55"/>
        <v>360000</v>
      </c>
      <c r="Q48" s="32"/>
    </row>
    <row r="49" spans="1:17" s="48" customFormat="1" ht="33" x14ac:dyDescent="0.25">
      <c r="A49" s="42" t="s">
        <v>75</v>
      </c>
      <c r="B49" s="42" t="s">
        <v>76</v>
      </c>
      <c r="C49" s="42" t="s">
        <v>14</v>
      </c>
      <c r="D49" s="44" t="s">
        <v>77</v>
      </c>
      <c r="E49" s="45">
        <v>0</v>
      </c>
      <c r="F49" s="47">
        <v>0</v>
      </c>
      <c r="G49" s="46">
        <v>0</v>
      </c>
      <c r="H49" s="46">
        <v>0</v>
      </c>
      <c r="I49" s="46">
        <v>0</v>
      </c>
      <c r="J49" s="46">
        <f t="shared" si="51"/>
        <v>360000</v>
      </c>
      <c r="K49" s="47">
        <v>360000</v>
      </c>
      <c r="L49" s="46">
        <f t="shared" si="52"/>
        <v>0</v>
      </c>
      <c r="M49" s="46">
        <v>0</v>
      </c>
      <c r="N49" s="46">
        <v>0</v>
      </c>
      <c r="O49" s="46">
        <f t="shared" si="53"/>
        <v>360000</v>
      </c>
      <c r="P49" s="46">
        <f t="shared" si="54"/>
        <v>360000</v>
      </c>
      <c r="Q49" s="32"/>
    </row>
    <row r="50" spans="1:17" s="41" customFormat="1" ht="16.5" x14ac:dyDescent="0.25">
      <c r="A50" s="36">
        <v>1117670</v>
      </c>
      <c r="B50" s="36" t="s">
        <v>17</v>
      </c>
      <c r="C50" s="36" t="s">
        <v>9</v>
      </c>
      <c r="D50" s="50" t="s">
        <v>15</v>
      </c>
      <c r="E50" s="38">
        <v>0</v>
      </c>
      <c r="F50" s="39">
        <v>0</v>
      </c>
      <c r="G50" s="39">
        <v>0</v>
      </c>
      <c r="H50" s="39">
        <v>0</v>
      </c>
      <c r="I50" s="39">
        <v>0</v>
      </c>
      <c r="J50" s="39">
        <f t="shared" si="51"/>
        <v>5000000</v>
      </c>
      <c r="K50" s="40">
        <v>5000000</v>
      </c>
      <c r="L50" s="39">
        <f t="shared" si="52"/>
        <v>0</v>
      </c>
      <c r="M50" s="39">
        <v>0</v>
      </c>
      <c r="N50" s="39">
        <v>0</v>
      </c>
      <c r="O50" s="39">
        <f t="shared" si="53"/>
        <v>5000000</v>
      </c>
      <c r="P50" s="39">
        <f t="shared" si="54"/>
        <v>5000000</v>
      </c>
      <c r="Q50" s="32"/>
    </row>
    <row r="51" spans="1:17" s="41" customFormat="1" ht="19.5" customHeight="1" x14ac:dyDescent="0.25">
      <c r="A51" s="28" t="s">
        <v>18</v>
      </c>
      <c r="B51" s="28"/>
      <c r="C51" s="28"/>
      <c r="D51" s="29" t="s">
        <v>10</v>
      </c>
      <c r="E51" s="30">
        <f>E63+E59</f>
        <v>0</v>
      </c>
      <c r="F51" s="31">
        <f>F63+F59</f>
        <v>0</v>
      </c>
      <c r="G51" s="31">
        <f>G63+G59</f>
        <v>0</v>
      </c>
      <c r="H51" s="31">
        <f>H63+H59</f>
        <v>0</v>
      </c>
      <c r="I51" s="31">
        <f>I63+I59</f>
        <v>0</v>
      </c>
      <c r="J51" s="31">
        <f>J53+J56+J57+J59+J60+J61+J63</f>
        <v>-656062670</v>
      </c>
      <c r="K51" s="31">
        <f t="shared" ref="K51:P51" si="56">K53+K56+K57+K59+K60+K61+K63</f>
        <v>-656062670</v>
      </c>
      <c r="L51" s="31">
        <f t="shared" si="56"/>
        <v>0</v>
      </c>
      <c r="M51" s="31">
        <f t="shared" si="56"/>
        <v>0</v>
      </c>
      <c r="N51" s="31">
        <f t="shared" si="56"/>
        <v>0</v>
      </c>
      <c r="O51" s="31">
        <f t="shared" si="56"/>
        <v>-656062670</v>
      </c>
      <c r="P51" s="31">
        <f t="shared" si="56"/>
        <v>-656062670</v>
      </c>
      <c r="Q51" s="32"/>
    </row>
    <row r="52" spans="1:17" s="41" customFormat="1" ht="19.5" customHeight="1" x14ac:dyDescent="0.25">
      <c r="A52" s="28" t="s">
        <v>19</v>
      </c>
      <c r="B52" s="28"/>
      <c r="C52" s="28"/>
      <c r="D52" s="34" t="s">
        <v>10</v>
      </c>
      <c r="E52" s="38"/>
      <c r="F52" s="39"/>
      <c r="G52" s="39"/>
      <c r="H52" s="39"/>
      <c r="I52" s="39"/>
      <c r="J52" s="39"/>
      <c r="K52" s="40"/>
      <c r="L52" s="39"/>
      <c r="M52" s="39"/>
      <c r="N52" s="39"/>
      <c r="O52" s="39"/>
      <c r="P52" s="39"/>
      <c r="Q52" s="32"/>
    </row>
    <row r="53" spans="1:17" s="41" customFormat="1" ht="33" x14ac:dyDescent="0.25">
      <c r="A53" s="36" t="s">
        <v>144</v>
      </c>
      <c r="B53" s="36" t="s">
        <v>145</v>
      </c>
      <c r="C53" s="36"/>
      <c r="D53" s="60" t="s">
        <v>146</v>
      </c>
      <c r="E53" s="38">
        <f>E55</f>
        <v>0</v>
      </c>
      <c r="F53" s="38">
        <f t="shared" ref="F53:I53" si="57">F55</f>
        <v>0</v>
      </c>
      <c r="G53" s="38">
        <f t="shared" si="57"/>
        <v>0</v>
      </c>
      <c r="H53" s="38">
        <f t="shared" si="57"/>
        <v>0</v>
      </c>
      <c r="I53" s="38">
        <f t="shared" si="57"/>
        <v>0</v>
      </c>
      <c r="J53" s="38">
        <f>J54+J55</f>
        <v>4630015</v>
      </c>
      <c r="K53" s="38">
        <f t="shared" ref="K53:P53" si="58">K54+K55</f>
        <v>4630015</v>
      </c>
      <c r="L53" s="38">
        <f t="shared" si="58"/>
        <v>0</v>
      </c>
      <c r="M53" s="38">
        <f t="shared" si="58"/>
        <v>0</v>
      </c>
      <c r="N53" s="38">
        <f t="shared" si="58"/>
        <v>0</v>
      </c>
      <c r="O53" s="38">
        <f t="shared" si="58"/>
        <v>4630015</v>
      </c>
      <c r="P53" s="38">
        <f t="shared" si="58"/>
        <v>4630015</v>
      </c>
      <c r="Q53" s="32"/>
    </row>
    <row r="54" spans="1:17" s="48" customFormat="1" ht="33" x14ac:dyDescent="0.25">
      <c r="A54" s="42">
        <v>1216011</v>
      </c>
      <c r="B54" s="42">
        <v>6011</v>
      </c>
      <c r="C54" s="42" t="s">
        <v>55</v>
      </c>
      <c r="D54" s="63" t="s">
        <v>148</v>
      </c>
      <c r="E54" s="45">
        <v>0</v>
      </c>
      <c r="F54" s="46">
        <v>0</v>
      </c>
      <c r="G54" s="46">
        <v>0</v>
      </c>
      <c r="H54" s="46">
        <v>0</v>
      </c>
      <c r="I54" s="46">
        <v>0</v>
      </c>
      <c r="J54" s="46">
        <f t="shared" ref="J54" si="59">K54</f>
        <v>2485571</v>
      </c>
      <c r="K54" s="47">
        <v>2485571</v>
      </c>
      <c r="L54" s="46">
        <f t="shared" ref="L54" si="60">J54-O54</f>
        <v>0</v>
      </c>
      <c r="M54" s="46">
        <v>0</v>
      </c>
      <c r="N54" s="46">
        <v>0</v>
      </c>
      <c r="O54" s="46">
        <f t="shared" ref="O54" si="61">J54</f>
        <v>2485571</v>
      </c>
      <c r="P54" s="46">
        <f t="shared" ref="P54" si="62">J54</f>
        <v>2485571</v>
      </c>
      <c r="Q54" s="32"/>
    </row>
    <row r="55" spans="1:17" s="48" customFormat="1" ht="33" x14ac:dyDescent="0.25">
      <c r="A55" s="42">
        <v>1216015</v>
      </c>
      <c r="B55" s="42">
        <v>6015</v>
      </c>
      <c r="C55" s="42" t="s">
        <v>88</v>
      </c>
      <c r="D55" s="63" t="s">
        <v>218</v>
      </c>
      <c r="E55" s="45">
        <v>0</v>
      </c>
      <c r="F55" s="46">
        <v>0</v>
      </c>
      <c r="G55" s="46">
        <v>0</v>
      </c>
      <c r="H55" s="46">
        <v>0</v>
      </c>
      <c r="I55" s="46">
        <v>0</v>
      </c>
      <c r="J55" s="46">
        <f t="shared" ref="J55:J56" si="63">K55</f>
        <v>2144444</v>
      </c>
      <c r="K55" s="47">
        <v>2144444</v>
      </c>
      <c r="L55" s="46">
        <f t="shared" ref="L55:L56" si="64">J55-O55</f>
        <v>0</v>
      </c>
      <c r="M55" s="46">
        <v>0</v>
      </c>
      <c r="N55" s="46">
        <v>0</v>
      </c>
      <c r="O55" s="46">
        <f t="shared" ref="O55:O56" si="65">J55</f>
        <v>2144444</v>
      </c>
      <c r="P55" s="46">
        <f t="shared" ref="P55:P56" si="66">J55</f>
        <v>2144444</v>
      </c>
      <c r="Q55" s="32"/>
    </row>
    <row r="56" spans="1:17" s="41" customFormat="1" ht="19.5" customHeight="1" x14ac:dyDescent="0.25">
      <c r="A56" s="36">
        <v>1216030</v>
      </c>
      <c r="B56" s="36">
        <v>6030</v>
      </c>
      <c r="C56" s="36" t="s">
        <v>88</v>
      </c>
      <c r="D56" s="60" t="s">
        <v>89</v>
      </c>
      <c r="E56" s="38">
        <v>0</v>
      </c>
      <c r="F56" s="39">
        <v>0</v>
      </c>
      <c r="G56" s="39">
        <v>0</v>
      </c>
      <c r="H56" s="39">
        <v>0</v>
      </c>
      <c r="I56" s="39">
        <v>0</v>
      </c>
      <c r="J56" s="39">
        <f t="shared" si="63"/>
        <v>700000</v>
      </c>
      <c r="K56" s="40">
        <v>700000</v>
      </c>
      <c r="L56" s="39">
        <f t="shared" si="64"/>
        <v>0</v>
      </c>
      <c r="M56" s="39">
        <v>0</v>
      </c>
      <c r="N56" s="39">
        <v>0</v>
      </c>
      <c r="O56" s="39">
        <f t="shared" si="65"/>
        <v>700000</v>
      </c>
      <c r="P56" s="39">
        <f t="shared" si="66"/>
        <v>700000</v>
      </c>
      <c r="Q56" s="32"/>
    </row>
    <row r="57" spans="1:17" s="41" customFormat="1" ht="19.5" customHeight="1" x14ac:dyDescent="0.25">
      <c r="A57" s="36" t="s">
        <v>272</v>
      </c>
      <c r="B57" s="36" t="s">
        <v>273</v>
      </c>
      <c r="C57" s="36"/>
      <c r="D57" s="60" t="s">
        <v>274</v>
      </c>
      <c r="E57" s="38">
        <f>E58</f>
        <v>0</v>
      </c>
      <c r="F57" s="38">
        <f t="shared" ref="F57:P57" si="67">F58</f>
        <v>0</v>
      </c>
      <c r="G57" s="38">
        <f t="shared" si="67"/>
        <v>0</v>
      </c>
      <c r="H57" s="38">
        <f t="shared" si="67"/>
        <v>0</v>
      </c>
      <c r="I57" s="38">
        <f t="shared" si="67"/>
        <v>0</v>
      </c>
      <c r="J57" s="38">
        <f t="shared" si="67"/>
        <v>2000000</v>
      </c>
      <c r="K57" s="38">
        <f t="shared" si="67"/>
        <v>2000000</v>
      </c>
      <c r="L57" s="38">
        <f t="shared" si="67"/>
        <v>0</v>
      </c>
      <c r="M57" s="38">
        <f t="shared" si="67"/>
        <v>0</v>
      </c>
      <c r="N57" s="38">
        <f t="shared" si="67"/>
        <v>0</v>
      </c>
      <c r="O57" s="38">
        <f t="shared" si="67"/>
        <v>2000000</v>
      </c>
      <c r="P57" s="38">
        <f t="shared" si="67"/>
        <v>2000000</v>
      </c>
      <c r="Q57" s="32"/>
    </row>
    <row r="58" spans="1:17" s="48" customFormat="1" ht="33" x14ac:dyDescent="0.25">
      <c r="A58" s="64">
        <v>1216082</v>
      </c>
      <c r="B58" s="64">
        <v>6082</v>
      </c>
      <c r="C58" s="64" t="s">
        <v>55</v>
      </c>
      <c r="D58" s="65" t="s">
        <v>259</v>
      </c>
      <c r="E58" s="45">
        <v>0</v>
      </c>
      <c r="F58" s="46">
        <v>0</v>
      </c>
      <c r="G58" s="46">
        <v>0</v>
      </c>
      <c r="H58" s="46">
        <v>0</v>
      </c>
      <c r="I58" s="46">
        <v>0</v>
      </c>
      <c r="J58" s="46">
        <f>K58</f>
        <v>2000000</v>
      </c>
      <c r="K58" s="46">
        <v>2000000</v>
      </c>
      <c r="L58" s="46">
        <f>J58-O58</f>
        <v>0</v>
      </c>
      <c r="M58" s="46">
        <v>0</v>
      </c>
      <c r="N58" s="46">
        <v>0</v>
      </c>
      <c r="O58" s="46">
        <f>J58</f>
        <v>2000000</v>
      </c>
      <c r="P58" s="46">
        <f>J58</f>
        <v>2000000</v>
      </c>
      <c r="Q58" s="51"/>
    </row>
    <row r="59" spans="1:17" s="41" customFormat="1" ht="18" customHeight="1" x14ac:dyDescent="0.25">
      <c r="A59" s="66" t="s">
        <v>81</v>
      </c>
      <c r="B59" s="66" t="s">
        <v>82</v>
      </c>
      <c r="C59" s="66" t="s">
        <v>14</v>
      </c>
      <c r="D59" s="37" t="s">
        <v>83</v>
      </c>
      <c r="E59" s="38">
        <v>0</v>
      </c>
      <c r="F59" s="39">
        <v>0</v>
      </c>
      <c r="G59" s="39">
        <v>0</v>
      </c>
      <c r="H59" s="39">
        <v>0</v>
      </c>
      <c r="I59" s="39">
        <v>0</v>
      </c>
      <c r="J59" s="39">
        <f>K59</f>
        <v>-735920700</v>
      </c>
      <c r="K59" s="39">
        <v>-735920700</v>
      </c>
      <c r="L59" s="39">
        <f>J59-O59</f>
        <v>0</v>
      </c>
      <c r="M59" s="39">
        <v>0</v>
      </c>
      <c r="N59" s="39">
        <v>0</v>
      </c>
      <c r="O59" s="39">
        <f>J59</f>
        <v>-735920700</v>
      </c>
      <c r="P59" s="39">
        <f>J59</f>
        <v>-735920700</v>
      </c>
      <c r="Q59" s="32"/>
    </row>
    <row r="60" spans="1:17" s="69" customFormat="1" ht="18" customHeight="1" x14ac:dyDescent="0.25">
      <c r="A60" s="67">
        <v>1217340</v>
      </c>
      <c r="B60" s="67">
        <v>7340</v>
      </c>
      <c r="C60" s="67" t="s">
        <v>14</v>
      </c>
      <c r="D60" s="50" t="s">
        <v>59</v>
      </c>
      <c r="E60" s="68">
        <v>0</v>
      </c>
      <c r="F60" s="40">
        <v>0</v>
      </c>
      <c r="G60" s="40">
        <v>0</v>
      </c>
      <c r="H60" s="40">
        <v>0</v>
      </c>
      <c r="I60" s="40">
        <v>0</v>
      </c>
      <c r="J60" s="40">
        <f>K60</f>
        <v>369697</v>
      </c>
      <c r="K60" s="40">
        <v>369697</v>
      </c>
      <c r="L60" s="40">
        <f>J60-O60</f>
        <v>0</v>
      </c>
      <c r="M60" s="40">
        <v>0</v>
      </c>
      <c r="N60" s="40">
        <v>0</v>
      </c>
      <c r="O60" s="40">
        <f>J60</f>
        <v>369697</v>
      </c>
      <c r="P60" s="40">
        <f>J60</f>
        <v>369697</v>
      </c>
      <c r="Q60" s="32"/>
    </row>
    <row r="61" spans="1:17" s="41" customFormat="1" ht="19.5" customHeight="1" x14ac:dyDescent="0.25">
      <c r="A61" s="36" t="s">
        <v>141</v>
      </c>
      <c r="B61" s="36" t="s">
        <v>142</v>
      </c>
      <c r="C61" s="36"/>
      <c r="D61" s="60" t="s">
        <v>140</v>
      </c>
      <c r="E61" s="38">
        <f>E62</f>
        <v>0</v>
      </c>
      <c r="F61" s="38">
        <f t="shared" ref="F61:P61" si="68">F62</f>
        <v>0</v>
      </c>
      <c r="G61" s="38">
        <f t="shared" si="68"/>
        <v>0</v>
      </c>
      <c r="H61" s="38">
        <f t="shared" si="68"/>
        <v>0</v>
      </c>
      <c r="I61" s="38">
        <f t="shared" si="68"/>
        <v>0</v>
      </c>
      <c r="J61" s="38">
        <f t="shared" si="68"/>
        <v>21841018</v>
      </c>
      <c r="K61" s="38">
        <f t="shared" si="68"/>
        <v>21841018</v>
      </c>
      <c r="L61" s="38">
        <f t="shared" si="68"/>
        <v>0</v>
      </c>
      <c r="M61" s="38">
        <f t="shared" si="68"/>
        <v>0</v>
      </c>
      <c r="N61" s="38">
        <f t="shared" si="68"/>
        <v>0</v>
      </c>
      <c r="O61" s="38">
        <f t="shared" si="68"/>
        <v>21841018</v>
      </c>
      <c r="P61" s="38">
        <f t="shared" si="68"/>
        <v>21841018</v>
      </c>
      <c r="Q61" s="32"/>
    </row>
    <row r="62" spans="1:17" s="48" customFormat="1" ht="49.5" x14ac:dyDescent="0.25">
      <c r="A62" s="42" t="s">
        <v>143</v>
      </c>
      <c r="B62" s="42" t="s">
        <v>90</v>
      </c>
      <c r="C62" s="42" t="s">
        <v>91</v>
      </c>
      <c r="D62" s="63" t="s">
        <v>92</v>
      </c>
      <c r="E62" s="45">
        <v>0</v>
      </c>
      <c r="F62" s="46">
        <v>0</v>
      </c>
      <c r="G62" s="46">
        <v>0</v>
      </c>
      <c r="H62" s="46">
        <v>0</v>
      </c>
      <c r="I62" s="46">
        <v>0</v>
      </c>
      <c r="J62" s="46">
        <f t="shared" ref="J62" si="69">K62</f>
        <v>21841018</v>
      </c>
      <c r="K62" s="47">
        <v>21841018</v>
      </c>
      <c r="L62" s="46">
        <f t="shared" ref="L62" si="70">J62-O62</f>
        <v>0</v>
      </c>
      <c r="M62" s="46">
        <v>0</v>
      </c>
      <c r="N62" s="46">
        <v>0</v>
      </c>
      <c r="O62" s="46">
        <f t="shared" ref="O62" si="71">J62</f>
        <v>21841018</v>
      </c>
      <c r="P62" s="46">
        <f t="shared" ref="P62" si="72">J62</f>
        <v>21841018</v>
      </c>
      <c r="Q62" s="51"/>
    </row>
    <row r="63" spans="1:17" s="41" customFormat="1" ht="16.5" x14ac:dyDescent="0.25">
      <c r="A63" s="70" t="s">
        <v>80</v>
      </c>
      <c r="B63" s="70" t="s">
        <v>17</v>
      </c>
      <c r="C63" s="70" t="s">
        <v>9</v>
      </c>
      <c r="D63" s="50" t="s">
        <v>15</v>
      </c>
      <c r="E63" s="38">
        <v>0</v>
      </c>
      <c r="F63" s="39">
        <v>0</v>
      </c>
      <c r="G63" s="39">
        <v>0</v>
      </c>
      <c r="H63" s="39">
        <v>0</v>
      </c>
      <c r="I63" s="39">
        <v>0</v>
      </c>
      <c r="J63" s="39">
        <f t="shared" ref="J63" si="73">K63</f>
        <v>50317300</v>
      </c>
      <c r="K63" s="40">
        <v>50317300</v>
      </c>
      <c r="L63" s="39">
        <f t="shared" ref="L63" si="74">J63-O63</f>
        <v>0</v>
      </c>
      <c r="M63" s="39">
        <v>0</v>
      </c>
      <c r="N63" s="39">
        <v>0</v>
      </c>
      <c r="O63" s="39">
        <f t="shared" ref="O63" si="75">J63</f>
        <v>50317300</v>
      </c>
      <c r="P63" s="39">
        <f t="shared" ref="P63" si="76">J63</f>
        <v>50317300</v>
      </c>
      <c r="Q63" s="32"/>
    </row>
    <row r="64" spans="1:17" s="41" customFormat="1" ht="16.5" x14ac:dyDescent="0.25">
      <c r="A64" s="71" t="s">
        <v>149</v>
      </c>
      <c r="B64" s="71"/>
      <c r="C64" s="71"/>
      <c r="D64" s="29" t="s">
        <v>150</v>
      </c>
      <c r="E64" s="30">
        <f>E67</f>
        <v>0</v>
      </c>
      <c r="F64" s="30">
        <f t="shared" ref="F64:I64" si="77">F67</f>
        <v>0</v>
      </c>
      <c r="G64" s="30">
        <f t="shared" si="77"/>
        <v>0</v>
      </c>
      <c r="H64" s="30">
        <f t="shared" si="77"/>
        <v>0</v>
      </c>
      <c r="I64" s="30">
        <f t="shared" si="77"/>
        <v>0</v>
      </c>
      <c r="J64" s="30">
        <f>J67+J66</f>
        <v>8500000</v>
      </c>
      <c r="K64" s="30">
        <f t="shared" ref="K64:P64" si="78">K67+K66</f>
        <v>8500000</v>
      </c>
      <c r="L64" s="30">
        <f t="shared" si="78"/>
        <v>0</v>
      </c>
      <c r="M64" s="30">
        <f t="shared" si="78"/>
        <v>0</v>
      </c>
      <c r="N64" s="30">
        <f t="shared" si="78"/>
        <v>0</v>
      </c>
      <c r="O64" s="30">
        <f t="shared" si="78"/>
        <v>8500000</v>
      </c>
      <c r="P64" s="30">
        <f t="shared" si="78"/>
        <v>8500000</v>
      </c>
      <c r="Q64" s="32"/>
    </row>
    <row r="65" spans="1:17" s="73" customFormat="1" ht="16.5" x14ac:dyDescent="0.25">
      <c r="A65" s="71" t="s">
        <v>151</v>
      </c>
      <c r="B65" s="71"/>
      <c r="C65" s="71"/>
      <c r="D65" s="72" t="s">
        <v>150</v>
      </c>
      <c r="E65" s="30"/>
      <c r="F65" s="31"/>
      <c r="G65" s="31"/>
      <c r="H65" s="31"/>
      <c r="I65" s="31"/>
      <c r="J65" s="31"/>
      <c r="K65" s="35"/>
      <c r="L65" s="31"/>
      <c r="M65" s="31"/>
      <c r="N65" s="31"/>
      <c r="O65" s="31"/>
      <c r="P65" s="31"/>
      <c r="Q65" s="32"/>
    </row>
    <row r="66" spans="1:17" s="73" customFormat="1" ht="16.5" x14ac:dyDescent="0.25">
      <c r="A66" s="70">
        <v>1417670</v>
      </c>
      <c r="B66" s="70">
        <v>7670</v>
      </c>
      <c r="C66" s="70" t="s">
        <v>9</v>
      </c>
      <c r="D66" s="50" t="s">
        <v>15</v>
      </c>
      <c r="E66" s="38">
        <v>0</v>
      </c>
      <c r="F66" s="39">
        <v>0</v>
      </c>
      <c r="G66" s="39">
        <v>0</v>
      </c>
      <c r="H66" s="39">
        <v>0</v>
      </c>
      <c r="I66" s="39">
        <v>0</v>
      </c>
      <c r="J66" s="39">
        <f t="shared" ref="J66" si="79">K66</f>
        <v>3500000</v>
      </c>
      <c r="K66" s="40">
        <v>3500000</v>
      </c>
      <c r="L66" s="39">
        <f t="shared" ref="L66" si="80">J66-O66</f>
        <v>0</v>
      </c>
      <c r="M66" s="39">
        <v>0</v>
      </c>
      <c r="N66" s="39">
        <v>0</v>
      </c>
      <c r="O66" s="39">
        <f t="shared" ref="O66" si="81">J66</f>
        <v>3500000</v>
      </c>
      <c r="P66" s="39">
        <f t="shared" ref="P66" si="82">J66</f>
        <v>3500000</v>
      </c>
      <c r="Q66" s="32"/>
    </row>
    <row r="67" spans="1:17" s="41" customFormat="1" ht="16.5" x14ac:dyDescent="0.25">
      <c r="A67" s="70" t="s">
        <v>152</v>
      </c>
      <c r="B67" s="70" t="s">
        <v>153</v>
      </c>
      <c r="C67" s="70" t="s">
        <v>44</v>
      </c>
      <c r="D67" s="50" t="s">
        <v>247</v>
      </c>
      <c r="E67" s="38">
        <v>0</v>
      </c>
      <c r="F67" s="39">
        <v>0</v>
      </c>
      <c r="G67" s="39">
        <v>0</v>
      </c>
      <c r="H67" s="39">
        <v>0</v>
      </c>
      <c r="I67" s="39">
        <v>0</v>
      </c>
      <c r="J67" s="39">
        <f t="shared" ref="J67" si="83">K67</f>
        <v>5000000</v>
      </c>
      <c r="K67" s="40">
        <v>5000000</v>
      </c>
      <c r="L67" s="39">
        <f t="shared" ref="L67" si="84">J67-O67</f>
        <v>0</v>
      </c>
      <c r="M67" s="39">
        <v>0</v>
      </c>
      <c r="N67" s="39">
        <v>0</v>
      </c>
      <c r="O67" s="39">
        <f t="shared" ref="O67" si="85">J67</f>
        <v>5000000</v>
      </c>
      <c r="P67" s="39">
        <f t="shared" ref="P67" si="86">J67</f>
        <v>5000000</v>
      </c>
      <c r="Q67" s="32"/>
    </row>
    <row r="68" spans="1:17" s="41" customFormat="1" ht="16.5" x14ac:dyDescent="0.25">
      <c r="A68" s="71" t="s">
        <v>154</v>
      </c>
      <c r="B68" s="71"/>
      <c r="C68" s="71"/>
      <c r="D68" s="29" t="s">
        <v>155</v>
      </c>
      <c r="E68" s="30">
        <f>E69+E73</f>
        <v>0</v>
      </c>
      <c r="F68" s="30">
        <f t="shared" ref="F68:P68" si="87">F69+F73</f>
        <v>0</v>
      </c>
      <c r="G68" s="30">
        <f t="shared" si="87"/>
        <v>0</v>
      </c>
      <c r="H68" s="30">
        <f t="shared" si="87"/>
        <v>0</v>
      </c>
      <c r="I68" s="30">
        <f t="shared" si="87"/>
        <v>0</v>
      </c>
      <c r="J68" s="30">
        <f t="shared" si="87"/>
        <v>53896900</v>
      </c>
      <c r="K68" s="30">
        <f t="shared" si="87"/>
        <v>53896900</v>
      </c>
      <c r="L68" s="30">
        <f t="shared" si="87"/>
        <v>0</v>
      </c>
      <c r="M68" s="30">
        <f t="shared" si="87"/>
        <v>0</v>
      </c>
      <c r="N68" s="30">
        <f t="shared" si="87"/>
        <v>0</v>
      </c>
      <c r="O68" s="30">
        <f t="shared" si="87"/>
        <v>53896900</v>
      </c>
      <c r="P68" s="30">
        <f t="shared" si="87"/>
        <v>53896900</v>
      </c>
      <c r="Q68" s="32"/>
    </row>
    <row r="69" spans="1:17" s="48" customFormat="1" ht="16.5" x14ac:dyDescent="0.25">
      <c r="A69" s="74" t="s">
        <v>156</v>
      </c>
      <c r="B69" s="74"/>
      <c r="C69" s="74"/>
      <c r="D69" s="75" t="s">
        <v>155</v>
      </c>
      <c r="E69" s="76">
        <f>E70+E71+E72</f>
        <v>0</v>
      </c>
      <c r="F69" s="76">
        <f t="shared" ref="F69:P69" si="88">F70+F71+F72</f>
        <v>0</v>
      </c>
      <c r="G69" s="76">
        <f t="shared" si="88"/>
        <v>0</v>
      </c>
      <c r="H69" s="76">
        <f t="shared" si="88"/>
        <v>0</v>
      </c>
      <c r="I69" s="76">
        <f t="shared" si="88"/>
        <v>0</v>
      </c>
      <c r="J69" s="76">
        <f t="shared" si="88"/>
        <v>44900000</v>
      </c>
      <c r="K69" s="76">
        <f t="shared" si="88"/>
        <v>44900000</v>
      </c>
      <c r="L69" s="76">
        <f t="shared" si="88"/>
        <v>0</v>
      </c>
      <c r="M69" s="76">
        <f t="shared" si="88"/>
        <v>0</v>
      </c>
      <c r="N69" s="76">
        <f t="shared" si="88"/>
        <v>0</v>
      </c>
      <c r="O69" s="76">
        <f t="shared" si="88"/>
        <v>44900000</v>
      </c>
      <c r="P69" s="76">
        <f t="shared" si="88"/>
        <v>44900000</v>
      </c>
      <c r="Q69" s="32"/>
    </row>
    <row r="70" spans="1:17" s="48" customFormat="1" ht="16.5" x14ac:dyDescent="0.25">
      <c r="A70" s="70" t="s">
        <v>157</v>
      </c>
      <c r="B70" s="70" t="s">
        <v>87</v>
      </c>
      <c r="C70" s="70" t="s">
        <v>88</v>
      </c>
      <c r="D70" s="50" t="s">
        <v>89</v>
      </c>
      <c r="E70" s="38">
        <v>0</v>
      </c>
      <c r="F70" s="39">
        <v>0</v>
      </c>
      <c r="G70" s="39">
        <v>0</v>
      </c>
      <c r="H70" s="39">
        <v>0</v>
      </c>
      <c r="I70" s="39">
        <v>0</v>
      </c>
      <c r="J70" s="39">
        <f t="shared" ref="J70" si="89">K70</f>
        <v>7700000</v>
      </c>
      <c r="K70" s="40">
        <v>7700000</v>
      </c>
      <c r="L70" s="39">
        <f t="shared" ref="L70" si="90">J70-O70</f>
        <v>0</v>
      </c>
      <c r="M70" s="39">
        <v>0</v>
      </c>
      <c r="N70" s="39">
        <v>0</v>
      </c>
      <c r="O70" s="39">
        <f t="shared" ref="O70" si="91">J70</f>
        <v>7700000</v>
      </c>
      <c r="P70" s="39">
        <f t="shared" ref="P70" si="92">J70</f>
        <v>7700000</v>
      </c>
      <c r="Q70" s="32"/>
    </row>
    <row r="71" spans="1:17" s="48" customFormat="1" ht="16.5" x14ac:dyDescent="0.25">
      <c r="A71" s="70" t="s">
        <v>158</v>
      </c>
      <c r="B71" s="70">
        <v>7310</v>
      </c>
      <c r="C71" s="70" t="s">
        <v>14</v>
      </c>
      <c r="D71" s="50" t="s">
        <v>83</v>
      </c>
      <c r="E71" s="38">
        <v>0</v>
      </c>
      <c r="F71" s="39">
        <v>0</v>
      </c>
      <c r="G71" s="39">
        <v>0</v>
      </c>
      <c r="H71" s="39">
        <v>0</v>
      </c>
      <c r="I71" s="39">
        <v>0</v>
      </c>
      <c r="J71" s="39">
        <f t="shared" ref="J71" si="93">K71</f>
        <v>5000000</v>
      </c>
      <c r="K71" s="40">
        <v>5000000</v>
      </c>
      <c r="L71" s="39">
        <f t="shared" ref="L71" si="94">J71-O71</f>
        <v>0</v>
      </c>
      <c r="M71" s="39">
        <v>0</v>
      </c>
      <c r="N71" s="39">
        <v>0</v>
      </c>
      <c r="O71" s="39">
        <f t="shared" ref="O71" si="95">J71</f>
        <v>5000000</v>
      </c>
      <c r="P71" s="39">
        <f t="shared" ref="P71" si="96">J71</f>
        <v>5000000</v>
      </c>
      <c r="Q71" s="32"/>
    </row>
    <row r="72" spans="1:17" s="41" customFormat="1" ht="16.5" x14ac:dyDescent="0.25">
      <c r="A72" s="70">
        <v>1617670</v>
      </c>
      <c r="B72" s="70">
        <v>7670</v>
      </c>
      <c r="C72" s="70" t="s">
        <v>9</v>
      </c>
      <c r="D72" s="50" t="s">
        <v>15</v>
      </c>
      <c r="E72" s="38">
        <v>0</v>
      </c>
      <c r="F72" s="39">
        <v>0</v>
      </c>
      <c r="G72" s="39">
        <v>0</v>
      </c>
      <c r="H72" s="39">
        <v>0</v>
      </c>
      <c r="I72" s="39">
        <v>0</v>
      </c>
      <c r="J72" s="39">
        <f t="shared" ref="J72" si="97">K72</f>
        <v>32200000</v>
      </c>
      <c r="K72" s="40">
        <v>32200000</v>
      </c>
      <c r="L72" s="39">
        <f t="shared" ref="L72" si="98">J72-O72</f>
        <v>0</v>
      </c>
      <c r="M72" s="39">
        <v>0</v>
      </c>
      <c r="N72" s="39">
        <v>0</v>
      </c>
      <c r="O72" s="39">
        <f t="shared" ref="O72" si="99">J72</f>
        <v>32200000</v>
      </c>
      <c r="P72" s="39">
        <f t="shared" ref="P72" si="100">J72</f>
        <v>32200000</v>
      </c>
      <c r="Q72" s="32"/>
    </row>
    <row r="73" spans="1:17" s="48" customFormat="1" ht="16.5" x14ac:dyDescent="0.25">
      <c r="A73" s="74" t="s">
        <v>160</v>
      </c>
      <c r="B73" s="77"/>
      <c r="C73" s="77"/>
      <c r="D73" s="78" t="s">
        <v>161</v>
      </c>
      <c r="E73" s="76">
        <f>E74+E75</f>
        <v>0</v>
      </c>
      <c r="F73" s="76">
        <f t="shared" ref="F73:P73" si="101">F74+F75</f>
        <v>0</v>
      </c>
      <c r="G73" s="76">
        <f t="shared" si="101"/>
        <v>0</v>
      </c>
      <c r="H73" s="76">
        <f t="shared" si="101"/>
        <v>0</v>
      </c>
      <c r="I73" s="76">
        <f t="shared" si="101"/>
        <v>0</v>
      </c>
      <c r="J73" s="76">
        <f t="shared" si="101"/>
        <v>8996900</v>
      </c>
      <c r="K73" s="76">
        <f t="shared" si="101"/>
        <v>8996900</v>
      </c>
      <c r="L73" s="76">
        <f t="shared" si="101"/>
        <v>0</v>
      </c>
      <c r="M73" s="76">
        <f t="shared" si="101"/>
        <v>0</v>
      </c>
      <c r="N73" s="76">
        <f t="shared" si="101"/>
        <v>0</v>
      </c>
      <c r="O73" s="76">
        <f t="shared" si="101"/>
        <v>8996900</v>
      </c>
      <c r="P73" s="76">
        <f t="shared" si="101"/>
        <v>8996900</v>
      </c>
      <c r="Q73" s="32"/>
    </row>
    <row r="74" spans="1:17" s="41" customFormat="1" ht="33" x14ac:dyDescent="0.25">
      <c r="A74" s="70">
        <v>1627350</v>
      </c>
      <c r="B74" s="70" t="s">
        <v>162</v>
      </c>
      <c r="C74" s="70" t="s">
        <v>14</v>
      </c>
      <c r="D74" s="50" t="s">
        <v>163</v>
      </c>
      <c r="E74" s="38">
        <v>0</v>
      </c>
      <c r="F74" s="39">
        <v>0</v>
      </c>
      <c r="G74" s="39">
        <v>0</v>
      </c>
      <c r="H74" s="39">
        <v>0</v>
      </c>
      <c r="I74" s="39">
        <v>0</v>
      </c>
      <c r="J74" s="39">
        <f t="shared" ref="J74" si="102">K74</f>
        <v>6996900</v>
      </c>
      <c r="K74" s="40">
        <v>6996900</v>
      </c>
      <c r="L74" s="39">
        <f t="shared" ref="L74" si="103">J74-O74</f>
        <v>0</v>
      </c>
      <c r="M74" s="39">
        <v>0</v>
      </c>
      <c r="N74" s="39">
        <v>0</v>
      </c>
      <c r="O74" s="39">
        <f t="shared" ref="O74" si="104">J74</f>
        <v>6996900</v>
      </c>
      <c r="P74" s="39">
        <f t="shared" ref="P74" si="105">J74</f>
        <v>6996900</v>
      </c>
      <c r="Q74" s="32"/>
    </row>
    <row r="75" spans="1:17" s="41" customFormat="1" ht="33" x14ac:dyDescent="0.25">
      <c r="A75" s="70" t="s">
        <v>243</v>
      </c>
      <c r="B75" s="70" t="s">
        <v>244</v>
      </c>
      <c r="C75" s="70" t="s">
        <v>14</v>
      </c>
      <c r="D75" s="50" t="s">
        <v>245</v>
      </c>
      <c r="E75" s="38">
        <v>0</v>
      </c>
      <c r="F75" s="39">
        <v>0</v>
      </c>
      <c r="G75" s="39">
        <v>0</v>
      </c>
      <c r="H75" s="39">
        <v>0</v>
      </c>
      <c r="I75" s="39">
        <v>0</v>
      </c>
      <c r="J75" s="39">
        <f t="shared" ref="J75" si="106">K75</f>
        <v>2000000</v>
      </c>
      <c r="K75" s="40">
        <v>2000000</v>
      </c>
      <c r="L75" s="39">
        <f t="shared" ref="L75" si="107">J75-O75</f>
        <v>0</v>
      </c>
      <c r="M75" s="39">
        <v>0</v>
      </c>
      <c r="N75" s="39">
        <v>0</v>
      </c>
      <c r="O75" s="39">
        <f t="shared" ref="O75" si="108">J75</f>
        <v>2000000</v>
      </c>
      <c r="P75" s="39">
        <f t="shared" ref="P75" si="109">J75</f>
        <v>2000000</v>
      </c>
      <c r="Q75" s="32"/>
    </row>
    <row r="76" spans="1:17" s="41" customFormat="1" ht="16.5" x14ac:dyDescent="0.25">
      <c r="A76" s="71" t="s">
        <v>164</v>
      </c>
      <c r="B76" s="71"/>
      <c r="C76" s="71"/>
      <c r="D76" s="29" t="s">
        <v>165</v>
      </c>
      <c r="E76" s="30">
        <f>E78+E79+E81</f>
        <v>0</v>
      </c>
      <c r="F76" s="30">
        <f t="shared" ref="F76:I76" si="110">F78+F79+F81</f>
        <v>0</v>
      </c>
      <c r="G76" s="30">
        <f t="shared" si="110"/>
        <v>0</v>
      </c>
      <c r="H76" s="30">
        <f t="shared" si="110"/>
        <v>0</v>
      </c>
      <c r="I76" s="30">
        <f t="shared" si="110"/>
        <v>0</v>
      </c>
      <c r="J76" s="30">
        <f>J78+J79+J81+J80</f>
        <v>10445000</v>
      </c>
      <c r="K76" s="30">
        <f t="shared" ref="K76:P76" si="111">K78+K79+K81+K80</f>
        <v>10445000</v>
      </c>
      <c r="L76" s="30">
        <f t="shared" si="111"/>
        <v>0</v>
      </c>
      <c r="M76" s="30">
        <f t="shared" si="111"/>
        <v>0</v>
      </c>
      <c r="N76" s="30">
        <f t="shared" si="111"/>
        <v>0</v>
      </c>
      <c r="O76" s="30">
        <f t="shared" si="111"/>
        <v>10445000</v>
      </c>
      <c r="P76" s="30">
        <f t="shared" si="111"/>
        <v>10445000</v>
      </c>
      <c r="Q76" s="32"/>
    </row>
    <row r="77" spans="1:17" s="73" customFormat="1" ht="16.5" x14ac:dyDescent="0.25">
      <c r="A77" s="71" t="s">
        <v>166</v>
      </c>
      <c r="B77" s="71"/>
      <c r="C77" s="71"/>
      <c r="D77" s="72" t="s">
        <v>165</v>
      </c>
      <c r="E77" s="30"/>
      <c r="F77" s="31"/>
      <c r="G77" s="31"/>
      <c r="H77" s="31"/>
      <c r="I77" s="31"/>
      <c r="J77" s="31"/>
      <c r="K77" s="35"/>
      <c r="L77" s="31"/>
      <c r="M77" s="31"/>
      <c r="N77" s="31"/>
      <c r="O77" s="31"/>
      <c r="P77" s="31"/>
      <c r="Q77" s="32"/>
    </row>
    <row r="78" spans="1:17" s="41" customFormat="1" ht="31.5" customHeight="1" x14ac:dyDescent="0.25">
      <c r="A78" s="70" t="s">
        <v>219</v>
      </c>
      <c r="B78" s="70" t="s">
        <v>29</v>
      </c>
      <c r="C78" s="70" t="s">
        <v>30</v>
      </c>
      <c r="D78" s="50" t="s">
        <v>260</v>
      </c>
      <c r="E78" s="38">
        <v>0</v>
      </c>
      <c r="F78" s="39">
        <v>0</v>
      </c>
      <c r="G78" s="39">
        <v>0</v>
      </c>
      <c r="H78" s="39">
        <v>0</v>
      </c>
      <c r="I78" s="39">
        <v>0</v>
      </c>
      <c r="J78" s="39">
        <f t="shared" ref="J78" si="112">K78</f>
        <v>1090000</v>
      </c>
      <c r="K78" s="40">
        <v>1090000</v>
      </c>
      <c r="L78" s="39">
        <f t="shared" ref="L78" si="113">J78-O78</f>
        <v>0</v>
      </c>
      <c r="M78" s="39">
        <v>0</v>
      </c>
      <c r="N78" s="39">
        <v>0</v>
      </c>
      <c r="O78" s="39">
        <f t="shared" ref="O78" si="114">J78</f>
        <v>1090000</v>
      </c>
      <c r="P78" s="39">
        <f t="shared" ref="P78" si="115">J78</f>
        <v>1090000</v>
      </c>
      <c r="Q78" s="32"/>
    </row>
    <row r="79" spans="1:17" s="41" customFormat="1" ht="16.5" x14ac:dyDescent="0.25">
      <c r="A79" s="70" t="s">
        <v>220</v>
      </c>
      <c r="B79" s="70" t="s">
        <v>87</v>
      </c>
      <c r="C79" s="70" t="s">
        <v>88</v>
      </c>
      <c r="D79" s="50" t="s">
        <v>89</v>
      </c>
      <c r="E79" s="38">
        <v>0</v>
      </c>
      <c r="F79" s="39">
        <v>0</v>
      </c>
      <c r="G79" s="39">
        <v>0</v>
      </c>
      <c r="H79" s="39">
        <v>0</v>
      </c>
      <c r="I79" s="39">
        <v>0</v>
      </c>
      <c r="J79" s="39">
        <f t="shared" ref="J79" si="116">K79</f>
        <v>2000000</v>
      </c>
      <c r="K79" s="40">
        <v>2000000</v>
      </c>
      <c r="L79" s="39">
        <f t="shared" ref="L79" si="117">J79-O79</f>
        <v>0</v>
      </c>
      <c r="M79" s="39">
        <v>0</v>
      </c>
      <c r="N79" s="39">
        <v>0</v>
      </c>
      <c r="O79" s="39">
        <f t="shared" ref="O79" si="118">J79</f>
        <v>2000000</v>
      </c>
      <c r="P79" s="39">
        <f t="shared" ref="P79" si="119">J79</f>
        <v>2000000</v>
      </c>
      <c r="Q79" s="32"/>
    </row>
    <row r="80" spans="1:17" s="41" customFormat="1" ht="16.5" x14ac:dyDescent="0.25">
      <c r="A80" s="70" t="s">
        <v>167</v>
      </c>
      <c r="B80" s="70">
        <v>7340</v>
      </c>
      <c r="C80" s="70" t="s">
        <v>14</v>
      </c>
      <c r="D80" s="50" t="s">
        <v>59</v>
      </c>
      <c r="E80" s="38">
        <v>0</v>
      </c>
      <c r="F80" s="39">
        <v>0</v>
      </c>
      <c r="G80" s="39">
        <v>0</v>
      </c>
      <c r="H80" s="39">
        <v>0</v>
      </c>
      <c r="I80" s="39">
        <v>0</v>
      </c>
      <c r="J80" s="39">
        <f t="shared" ref="J80" si="120">K80</f>
        <v>7105000</v>
      </c>
      <c r="K80" s="40">
        <v>7105000</v>
      </c>
      <c r="L80" s="39">
        <f t="shared" ref="L80" si="121">J80-O80</f>
        <v>0</v>
      </c>
      <c r="M80" s="39">
        <v>0</v>
      </c>
      <c r="N80" s="39">
        <v>0</v>
      </c>
      <c r="O80" s="39">
        <f t="shared" ref="O80" si="122">J80</f>
        <v>7105000</v>
      </c>
      <c r="P80" s="39">
        <f t="shared" ref="P80" si="123">J80</f>
        <v>7105000</v>
      </c>
      <c r="Q80" s="32"/>
    </row>
    <row r="81" spans="1:17" s="41" customFormat="1" ht="16.5" x14ac:dyDescent="0.25">
      <c r="A81" s="70">
        <v>1817670</v>
      </c>
      <c r="B81" s="70">
        <v>7670</v>
      </c>
      <c r="C81" s="70" t="s">
        <v>9</v>
      </c>
      <c r="D81" s="50" t="s">
        <v>15</v>
      </c>
      <c r="E81" s="38">
        <v>0</v>
      </c>
      <c r="F81" s="39">
        <v>0</v>
      </c>
      <c r="G81" s="39">
        <v>0</v>
      </c>
      <c r="H81" s="39">
        <v>0</v>
      </c>
      <c r="I81" s="39">
        <v>0</v>
      </c>
      <c r="J81" s="39">
        <f t="shared" ref="J81" si="124">K81</f>
        <v>250000</v>
      </c>
      <c r="K81" s="40">
        <v>250000</v>
      </c>
      <c r="L81" s="39">
        <f t="shared" ref="L81" si="125">J81-O81</f>
        <v>0</v>
      </c>
      <c r="M81" s="39">
        <v>0</v>
      </c>
      <c r="N81" s="39">
        <v>0</v>
      </c>
      <c r="O81" s="39">
        <f t="shared" ref="O81" si="126">J81</f>
        <v>250000</v>
      </c>
      <c r="P81" s="39">
        <f t="shared" ref="P81" si="127">J81</f>
        <v>250000</v>
      </c>
      <c r="Q81" s="32"/>
    </row>
    <row r="82" spans="1:17" s="41" customFormat="1" ht="33" x14ac:dyDescent="0.25">
      <c r="A82" s="71" t="s">
        <v>20</v>
      </c>
      <c r="B82" s="71"/>
      <c r="C82" s="71"/>
      <c r="D82" s="29" t="s">
        <v>168</v>
      </c>
      <c r="E82" s="30">
        <f t="shared" ref="E82:J82" si="128">E84+E85+E88+E87+E89</f>
        <v>0</v>
      </c>
      <c r="F82" s="30">
        <f t="shared" si="128"/>
        <v>0</v>
      </c>
      <c r="G82" s="30">
        <f t="shared" si="128"/>
        <v>0</v>
      </c>
      <c r="H82" s="30">
        <f t="shared" si="128"/>
        <v>0</v>
      </c>
      <c r="I82" s="30">
        <f t="shared" si="128"/>
        <v>0</v>
      </c>
      <c r="J82" s="30">
        <f t="shared" si="128"/>
        <v>86280000</v>
      </c>
      <c r="K82" s="30">
        <f t="shared" ref="K82:P82" si="129">K84+K85+K88+K87+K89</f>
        <v>86280000</v>
      </c>
      <c r="L82" s="30">
        <f t="shared" si="129"/>
        <v>0</v>
      </c>
      <c r="M82" s="30">
        <f t="shared" si="129"/>
        <v>0</v>
      </c>
      <c r="N82" s="30">
        <f t="shared" si="129"/>
        <v>0</v>
      </c>
      <c r="O82" s="30">
        <f t="shared" si="129"/>
        <v>86280000</v>
      </c>
      <c r="P82" s="30">
        <f t="shared" si="129"/>
        <v>86280000</v>
      </c>
      <c r="Q82" s="32"/>
    </row>
    <row r="83" spans="1:17" s="41" customFormat="1" ht="33" x14ac:dyDescent="0.25">
      <c r="A83" s="71" t="s">
        <v>21</v>
      </c>
      <c r="B83" s="71"/>
      <c r="C83" s="71"/>
      <c r="D83" s="72" t="s">
        <v>168</v>
      </c>
      <c r="E83" s="38"/>
      <c r="F83" s="39"/>
      <c r="G83" s="39"/>
      <c r="H83" s="39"/>
      <c r="I83" s="39"/>
      <c r="J83" s="39"/>
      <c r="K83" s="40"/>
      <c r="L83" s="39"/>
      <c r="M83" s="39"/>
      <c r="N83" s="39"/>
      <c r="O83" s="39"/>
      <c r="P83" s="39"/>
      <c r="Q83" s="32"/>
    </row>
    <row r="84" spans="1:17" s="41" customFormat="1" ht="33" x14ac:dyDescent="0.25">
      <c r="A84" s="70">
        <v>1910160</v>
      </c>
      <c r="B84" s="70" t="s">
        <v>29</v>
      </c>
      <c r="C84" s="70" t="s">
        <v>30</v>
      </c>
      <c r="D84" s="50" t="s">
        <v>260</v>
      </c>
      <c r="E84" s="38">
        <v>0</v>
      </c>
      <c r="F84" s="39">
        <v>0</v>
      </c>
      <c r="G84" s="39">
        <v>0</v>
      </c>
      <c r="H84" s="39">
        <v>0</v>
      </c>
      <c r="I84" s="39">
        <v>0</v>
      </c>
      <c r="J84" s="39">
        <f t="shared" ref="J84" si="130">K84</f>
        <v>3000000</v>
      </c>
      <c r="K84" s="40">
        <v>3000000</v>
      </c>
      <c r="L84" s="39">
        <f t="shared" ref="L84:L88" si="131">J84-O84</f>
        <v>0</v>
      </c>
      <c r="M84" s="39">
        <v>0</v>
      </c>
      <c r="N84" s="39">
        <v>0</v>
      </c>
      <c r="O84" s="39">
        <f t="shared" ref="O84:O88" si="132">J84</f>
        <v>3000000</v>
      </c>
      <c r="P84" s="39">
        <f t="shared" ref="P84:P88" si="133">J84</f>
        <v>3000000</v>
      </c>
      <c r="Q84" s="32"/>
    </row>
    <row r="85" spans="1:17" s="41" customFormat="1" ht="19.5" customHeight="1" x14ac:dyDescent="0.25">
      <c r="A85" s="36" t="s">
        <v>170</v>
      </c>
      <c r="B85" s="36" t="s">
        <v>142</v>
      </c>
      <c r="C85" s="36"/>
      <c r="D85" s="60" t="s">
        <v>140</v>
      </c>
      <c r="E85" s="38">
        <f>E86</f>
        <v>0</v>
      </c>
      <c r="F85" s="38">
        <f t="shared" ref="F85" si="134">F86</f>
        <v>0</v>
      </c>
      <c r="G85" s="38">
        <f t="shared" ref="G85" si="135">G86</f>
        <v>0</v>
      </c>
      <c r="H85" s="38">
        <f t="shared" ref="H85" si="136">H86</f>
        <v>0</v>
      </c>
      <c r="I85" s="38">
        <f t="shared" ref="I85" si="137">I86</f>
        <v>0</v>
      </c>
      <c r="J85" s="38">
        <f t="shared" ref="J85" si="138">J86</f>
        <v>14999000</v>
      </c>
      <c r="K85" s="38">
        <f t="shared" ref="K85" si="139">K86</f>
        <v>14999000</v>
      </c>
      <c r="L85" s="38">
        <f t="shared" ref="L85" si="140">L86</f>
        <v>0</v>
      </c>
      <c r="M85" s="38">
        <f t="shared" ref="M85" si="141">M86</f>
        <v>0</v>
      </c>
      <c r="N85" s="38">
        <f t="shared" ref="N85" si="142">N86</f>
        <v>0</v>
      </c>
      <c r="O85" s="38">
        <f t="shared" ref="O85" si="143">O86</f>
        <v>14999000</v>
      </c>
      <c r="P85" s="38">
        <f t="shared" ref="P85" si="144">P86</f>
        <v>14999000</v>
      </c>
      <c r="Q85" s="32"/>
    </row>
    <row r="86" spans="1:17" s="48" customFormat="1" ht="49.5" x14ac:dyDescent="0.25">
      <c r="A86" s="42" t="s">
        <v>171</v>
      </c>
      <c r="B86" s="42" t="s">
        <v>90</v>
      </c>
      <c r="C86" s="42" t="s">
        <v>91</v>
      </c>
      <c r="D86" s="63" t="s">
        <v>92</v>
      </c>
      <c r="E86" s="45">
        <v>0</v>
      </c>
      <c r="F86" s="46">
        <v>0</v>
      </c>
      <c r="G86" s="46">
        <v>0</v>
      </c>
      <c r="H86" s="46">
        <v>0</v>
      </c>
      <c r="I86" s="46">
        <v>0</v>
      </c>
      <c r="J86" s="46">
        <f t="shared" ref="J86" si="145">K86</f>
        <v>14999000</v>
      </c>
      <c r="K86" s="47">
        <v>14999000</v>
      </c>
      <c r="L86" s="46">
        <f t="shared" ref="L86" si="146">J86-O86</f>
        <v>0</v>
      </c>
      <c r="M86" s="46">
        <v>0</v>
      </c>
      <c r="N86" s="46">
        <v>0</v>
      </c>
      <c r="O86" s="46">
        <f t="shared" ref="O86" si="147">J86</f>
        <v>14999000</v>
      </c>
      <c r="P86" s="46">
        <f t="shared" ref="P86" si="148">J86</f>
        <v>14999000</v>
      </c>
      <c r="Q86" s="32"/>
    </row>
    <row r="87" spans="1:17" s="41" customFormat="1" ht="16.5" x14ac:dyDescent="0.25">
      <c r="A87" s="70" t="s">
        <v>22</v>
      </c>
      <c r="B87" s="70" t="s">
        <v>17</v>
      </c>
      <c r="C87" s="70" t="s">
        <v>9</v>
      </c>
      <c r="D87" s="50" t="s">
        <v>15</v>
      </c>
      <c r="E87" s="38">
        <v>0</v>
      </c>
      <c r="F87" s="39">
        <v>0</v>
      </c>
      <c r="G87" s="39">
        <v>0</v>
      </c>
      <c r="H87" s="39">
        <v>0</v>
      </c>
      <c r="I87" s="39">
        <v>0</v>
      </c>
      <c r="J87" s="39">
        <f>K87</f>
        <v>56081000</v>
      </c>
      <c r="K87" s="40">
        <v>56081000</v>
      </c>
      <c r="L87" s="39">
        <f>J87-O87</f>
        <v>0</v>
      </c>
      <c r="M87" s="39">
        <v>0</v>
      </c>
      <c r="N87" s="39">
        <v>0</v>
      </c>
      <c r="O87" s="39">
        <f>J87</f>
        <v>56081000</v>
      </c>
      <c r="P87" s="39">
        <f>J87</f>
        <v>56081000</v>
      </c>
      <c r="Q87" s="32"/>
    </row>
    <row r="88" spans="1:17" s="41" customFormat="1" ht="16.5" x14ac:dyDescent="0.25">
      <c r="A88" s="70" t="s">
        <v>169</v>
      </c>
      <c r="B88" s="70" t="s">
        <v>115</v>
      </c>
      <c r="C88" s="70" t="s">
        <v>116</v>
      </c>
      <c r="D88" s="50" t="s">
        <v>117</v>
      </c>
      <c r="E88" s="38">
        <v>0</v>
      </c>
      <c r="F88" s="39">
        <v>0</v>
      </c>
      <c r="G88" s="39">
        <v>0</v>
      </c>
      <c r="H88" s="39">
        <v>0</v>
      </c>
      <c r="I88" s="39">
        <v>0</v>
      </c>
      <c r="J88" s="39">
        <f>K88</f>
        <v>11000000</v>
      </c>
      <c r="K88" s="40">
        <f>16000000-5000000</f>
        <v>11000000</v>
      </c>
      <c r="L88" s="39">
        <f t="shared" si="131"/>
        <v>0</v>
      </c>
      <c r="M88" s="39">
        <v>0</v>
      </c>
      <c r="N88" s="39">
        <v>0</v>
      </c>
      <c r="O88" s="39">
        <f t="shared" si="132"/>
        <v>11000000</v>
      </c>
      <c r="P88" s="39">
        <f t="shared" si="133"/>
        <v>11000000</v>
      </c>
      <c r="Q88" s="32"/>
    </row>
    <row r="89" spans="1:17" s="41" customFormat="1" ht="49.5" x14ac:dyDescent="0.25">
      <c r="A89" s="70">
        <v>1919800</v>
      </c>
      <c r="B89" s="70">
        <v>9800</v>
      </c>
      <c r="C89" s="70" t="s">
        <v>44</v>
      </c>
      <c r="D89" s="50" t="s">
        <v>246</v>
      </c>
      <c r="E89" s="38">
        <v>0</v>
      </c>
      <c r="F89" s="39">
        <v>0</v>
      </c>
      <c r="G89" s="39">
        <v>0</v>
      </c>
      <c r="H89" s="39">
        <v>0</v>
      </c>
      <c r="I89" s="39">
        <v>0</v>
      </c>
      <c r="J89" s="39">
        <f t="shared" ref="J89" si="149">K89</f>
        <v>1200000</v>
      </c>
      <c r="K89" s="40">
        <v>1200000</v>
      </c>
      <c r="L89" s="39">
        <f t="shared" ref="L89" si="150">J89-O89</f>
        <v>0</v>
      </c>
      <c r="M89" s="39">
        <v>0</v>
      </c>
      <c r="N89" s="39">
        <v>0</v>
      </c>
      <c r="O89" s="39">
        <f t="shared" ref="O89" si="151">J89</f>
        <v>1200000</v>
      </c>
      <c r="P89" s="39">
        <f t="shared" ref="P89" si="152">J89</f>
        <v>1200000</v>
      </c>
      <c r="Q89" s="32"/>
    </row>
    <row r="90" spans="1:17" s="41" customFormat="1" ht="16.5" x14ac:dyDescent="0.25">
      <c r="A90" s="71">
        <v>2700000</v>
      </c>
      <c r="B90" s="71"/>
      <c r="C90" s="71"/>
      <c r="D90" s="29" t="s">
        <v>172</v>
      </c>
      <c r="E90" s="30">
        <f t="shared" ref="E90:I90" si="153">E92</f>
        <v>0</v>
      </c>
      <c r="F90" s="30">
        <f t="shared" si="153"/>
        <v>0</v>
      </c>
      <c r="G90" s="30">
        <f t="shared" si="153"/>
        <v>0</v>
      </c>
      <c r="H90" s="30">
        <f t="shared" si="153"/>
        <v>0</v>
      </c>
      <c r="I90" s="30">
        <f t="shared" si="153"/>
        <v>0</v>
      </c>
      <c r="J90" s="30">
        <f>J92</f>
        <v>50000000</v>
      </c>
      <c r="K90" s="30">
        <f t="shared" ref="K90:P90" si="154">K92</f>
        <v>50000000</v>
      </c>
      <c r="L90" s="30">
        <f t="shared" si="154"/>
        <v>0</v>
      </c>
      <c r="M90" s="30">
        <f t="shared" si="154"/>
        <v>0</v>
      </c>
      <c r="N90" s="30">
        <f t="shared" si="154"/>
        <v>0</v>
      </c>
      <c r="O90" s="30">
        <f t="shared" si="154"/>
        <v>50000000</v>
      </c>
      <c r="P90" s="30">
        <f t="shared" si="154"/>
        <v>50000000</v>
      </c>
      <c r="Q90" s="32"/>
    </row>
    <row r="91" spans="1:17" s="41" customFormat="1" ht="16.5" x14ac:dyDescent="0.25">
      <c r="A91" s="71">
        <v>2710000</v>
      </c>
      <c r="B91" s="71"/>
      <c r="C91" s="71"/>
      <c r="D91" s="72" t="s">
        <v>172</v>
      </c>
      <c r="E91" s="38"/>
      <c r="F91" s="39"/>
      <c r="G91" s="39"/>
      <c r="H91" s="39"/>
      <c r="I91" s="39"/>
      <c r="J91" s="39"/>
      <c r="K91" s="40"/>
      <c r="L91" s="39"/>
      <c r="M91" s="39"/>
      <c r="N91" s="39"/>
      <c r="O91" s="39"/>
      <c r="P91" s="39"/>
      <c r="Q91" s="32"/>
    </row>
    <row r="92" spans="1:17" s="41" customFormat="1" ht="16.5" x14ac:dyDescent="0.25">
      <c r="A92" s="70" t="s">
        <v>173</v>
      </c>
      <c r="B92" s="70" t="s">
        <v>17</v>
      </c>
      <c r="C92" s="70" t="s">
        <v>9</v>
      </c>
      <c r="D92" s="50" t="s">
        <v>15</v>
      </c>
      <c r="E92" s="38">
        <v>0</v>
      </c>
      <c r="F92" s="39">
        <v>0</v>
      </c>
      <c r="G92" s="39">
        <v>0</v>
      </c>
      <c r="H92" s="39">
        <v>0</v>
      </c>
      <c r="I92" s="39">
        <v>0</v>
      </c>
      <c r="J92" s="39">
        <f t="shared" ref="J92" si="155">K92</f>
        <v>50000000</v>
      </c>
      <c r="K92" s="40">
        <v>50000000</v>
      </c>
      <c r="L92" s="39">
        <f t="shared" ref="L92" si="156">J92-O92</f>
        <v>0</v>
      </c>
      <c r="M92" s="39">
        <v>0</v>
      </c>
      <c r="N92" s="39">
        <v>0</v>
      </c>
      <c r="O92" s="39">
        <f t="shared" ref="O92" si="157">J92</f>
        <v>50000000</v>
      </c>
      <c r="P92" s="39">
        <f t="shared" ref="P92" si="158">J92</f>
        <v>50000000</v>
      </c>
      <c r="Q92" s="32"/>
    </row>
    <row r="93" spans="1:17" s="41" customFormat="1" ht="49.5" x14ac:dyDescent="0.25">
      <c r="A93" s="71" t="s">
        <v>174</v>
      </c>
      <c r="B93" s="71"/>
      <c r="C93" s="71"/>
      <c r="D93" s="29" t="s">
        <v>249</v>
      </c>
      <c r="E93" s="30">
        <f>E95</f>
        <v>0</v>
      </c>
      <c r="F93" s="30">
        <f t="shared" ref="F93:P93" si="159">F95</f>
        <v>0</v>
      </c>
      <c r="G93" s="30">
        <f t="shared" si="159"/>
        <v>0</v>
      </c>
      <c r="H93" s="30">
        <f t="shared" si="159"/>
        <v>0</v>
      </c>
      <c r="I93" s="30">
        <f t="shared" si="159"/>
        <v>0</v>
      </c>
      <c r="J93" s="30">
        <f t="shared" si="159"/>
        <v>500000</v>
      </c>
      <c r="K93" s="30">
        <f t="shared" si="159"/>
        <v>500000</v>
      </c>
      <c r="L93" s="30">
        <f t="shared" si="159"/>
        <v>0</v>
      </c>
      <c r="M93" s="30">
        <f t="shared" si="159"/>
        <v>0</v>
      </c>
      <c r="N93" s="30">
        <f t="shared" si="159"/>
        <v>0</v>
      </c>
      <c r="O93" s="30">
        <f t="shared" si="159"/>
        <v>500000</v>
      </c>
      <c r="P93" s="30">
        <f t="shared" si="159"/>
        <v>500000</v>
      </c>
      <c r="Q93" s="32"/>
    </row>
    <row r="94" spans="1:17" s="41" customFormat="1" ht="36.75" customHeight="1" x14ac:dyDescent="0.25">
      <c r="A94" s="71" t="s">
        <v>175</v>
      </c>
      <c r="B94" s="71"/>
      <c r="C94" s="71"/>
      <c r="D94" s="34" t="s">
        <v>249</v>
      </c>
      <c r="E94" s="38"/>
      <c r="F94" s="39"/>
      <c r="G94" s="39"/>
      <c r="H94" s="39"/>
      <c r="I94" s="39"/>
      <c r="J94" s="39"/>
      <c r="K94" s="40"/>
      <c r="L94" s="39"/>
      <c r="M94" s="39"/>
      <c r="N94" s="39"/>
      <c r="O94" s="39"/>
      <c r="P94" s="39"/>
      <c r="Q94" s="32"/>
    </row>
    <row r="95" spans="1:17" s="41" customFormat="1" ht="16.5" x14ac:dyDescent="0.25">
      <c r="A95" s="70" t="s">
        <v>176</v>
      </c>
      <c r="B95" s="70" t="s">
        <v>115</v>
      </c>
      <c r="C95" s="70" t="s">
        <v>116</v>
      </c>
      <c r="D95" s="50" t="s">
        <v>117</v>
      </c>
      <c r="E95" s="38">
        <v>0</v>
      </c>
      <c r="F95" s="39">
        <v>0</v>
      </c>
      <c r="G95" s="39">
        <v>0</v>
      </c>
      <c r="H95" s="39">
        <v>0</v>
      </c>
      <c r="I95" s="39">
        <v>0</v>
      </c>
      <c r="J95" s="39">
        <f t="shared" ref="J95" si="160">K95</f>
        <v>500000</v>
      </c>
      <c r="K95" s="40">
        <v>500000</v>
      </c>
      <c r="L95" s="39">
        <f t="shared" ref="L95" si="161">J95-O95</f>
        <v>0</v>
      </c>
      <c r="M95" s="39">
        <v>0</v>
      </c>
      <c r="N95" s="39">
        <v>0</v>
      </c>
      <c r="O95" s="39">
        <f t="shared" ref="O95" si="162">J95</f>
        <v>500000</v>
      </c>
      <c r="P95" s="39">
        <f t="shared" ref="P95" si="163">J95</f>
        <v>500000</v>
      </c>
      <c r="Q95" s="32"/>
    </row>
    <row r="96" spans="1:17" s="41" customFormat="1" ht="16.5" x14ac:dyDescent="0.25">
      <c r="A96" s="71" t="s">
        <v>177</v>
      </c>
      <c r="B96" s="71"/>
      <c r="C96" s="71"/>
      <c r="D96" s="29" t="s">
        <v>12</v>
      </c>
      <c r="E96" s="30">
        <f t="shared" ref="E96:J96" si="164">E97+E99</f>
        <v>0</v>
      </c>
      <c r="F96" s="30">
        <f t="shared" si="164"/>
        <v>0</v>
      </c>
      <c r="G96" s="30">
        <f t="shared" si="164"/>
        <v>0</v>
      </c>
      <c r="H96" s="30">
        <f t="shared" si="164"/>
        <v>0</v>
      </c>
      <c r="I96" s="30">
        <f t="shared" si="164"/>
        <v>0</v>
      </c>
      <c r="J96" s="30">
        <f t="shared" si="164"/>
        <v>4183905.8</v>
      </c>
      <c r="K96" s="30">
        <f t="shared" ref="K96:P96" si="165">K97+K99</f>
        <v>4183905.8</v>
      </c>
      <c r="L96" s="30">
        <f t="shared" si="165"/>
        <v>0</v>
      </c>
      <c r="M96" s="30">
        <f t="shared" si="165"/>
        <v>0</v>
      </c>
      <c r="N96" s="30">
        <f t="shared" si="165"/>
        <v>0</v>
      </c>
      <c r="O96" s="30">
        <f t="shared" si="165"/>
        <v>4183905.8</v>
      </c>
      <c r="P96" s="30">
        <f t="shared" si="165"/>
        <v>4183905.8</v>
      </c>
      <c r="Q96" s="32"/>
    </row>
    <row r="97" spans="1:17" s="48" customFormat="1" ht="16.5" x14ac:dyDescent="0.25">
      <c r="A97" s="74" t="s">
        <v>178</v>
      </c>
      <c r="B97" s="74"/>
      <c r="C97" s="74"/>
      <c r="D97" s="75" t="s">
        <v>12</v>
      </c>
      <c r="E97" s="76">
        <f>E98</f>
        <v>0</v>
      </c>
      <c r="F97" s="76">
        <f t="shared" ref="F97:I97" si="166">F98</f>
        <v>0</v>
      </c>
      <c r="G97" s="76">
        <f t="shared" si="166"/>
        <v>0</v>
      </c>
      <c r="H97" s="76">
        <f t="shared" si="166"/>
        <v>0</v>
      </c>
      <c r="I97" s="76">
        <f t="shared" si="166"/>
        <v>0</v>
      </c>
      <c r="J97" s="76">
        <f>J98</f>
        <v>3170000</v>
      </c>
      <c r="K97" s="76">
        <f t="shared" ref="K97:P97" si="167">K98</f>
        <v>3170000</v>
      </c>
      <c r="L97" s="76">
        <f t="shared" si="167"/>
        <v>0</v>
      </c>
      <c r="M97" s="76">
        <f t="shared" si="167"/>
        <v>0</v>
      </c>
      <c r="N97" s="76">
        <f t="shared" si="167"/>
        <v>0</v>
      </c>
      <c r="O97" s="76">
        <f t="shared" si="167"/>
        <v>3170000</v>
      </c>
      <c r="P97" s="76">
        <f t="shared" si="167"/>
        <v>3170000</v>
      </c>
      <c r="Q97" s="32"/>
    </row>
    <row r="98" spans="1:17" s="41" customFormat="1" ht="16.5" x14ac:dyDescent="0.25">
      <c r="A98" s="70" t="s">
        <v>179</v>
      </c>
      <c r="B98" s="70" t="s">
        <v>17</v>
      </c>
      <c r="C98" s="70" t="s">
        <v>9</v>
      </c>
      <c r="D98" s="50" t="s">
        <v>15</v>
      </c>
      <c r="E98" s="38">
        <v>0</v>
      </c>
      <c r="F98" s="39">
        <v>0</v>
      </c>
      <c r="G98" s="39">
        <v>0</v>
      </c>
      <c r="H98" s="39">
        <v>0</v>
      </c>
      <c r="I98" s="39">
        <v>0</v>
      </c>
      <c r="J98" s="39">
        <f t="shared" ref="J98" si="168">K98</f>
        <v>3170000</v>
      </c>
      <c r="K98" s="40">
        <v>3170000</v>
      </c>
      <c r="L98" s="39">
        <f t="shared" ref="L98" si="169">J98-O98</f>
        <v>0</v>
      </c>
      <c r="M98" s="39">
        <v>0</v>
      </c>
      <c r="N98" s="39">
        <v>0</v>
      </c>
      <c r="O98" s="39">
        <f t="shared" ref="O98" si="170">J98</f>
        <v>3170000</v>
      </c>
      <c r="P98" s="39">
        <f t="shared" ref="P98" si="171">J98</f>
        <v>3170000</v>
      </c>
      <c r="Q98" s="32"/>
    </row>
    <row r="99" spans="1:17" s="48" customFormat="1" ht="16.5" x14ac:dyDescent="0.25">
      <c r="A99" s="74" t="s">
        <v>180</v>
      </c>
      <c r="B99" s="74"/>
      <c r="C99" s="74"/>
      <c r="D99" s="78" t="s">
        <v>78</v>
      </c>
      <c r="E99" s="76">
        <f>E100</f>
        <v>0</v>
      </c>
      <c r="F99" s="76">
        <f t="shared" ref="F99:P99" si="172">F100</f>
        <v>0</v>
      </c>
      <c r="G99" s="76">
        <f t="shared" si="172"/>
        <v>0</v>
      </c>
      <c r="H99" s="76">
        <f t="shared" si="172"/>
        <v>0</v>
      </c>
      <c r="I99" s="76">
        <f t="shared" si="172"/>
        <v>0</v>
      </c>
      <c r="J99" s="76">
        <f t="shared" si="172"/>
        <v>1013905.8</v>
      </c>
      <c r="K99" s="76">
        <f t="shared" si="172"/>
        <v>1013905.8</v>
      </c>
      <c r="L99" s="76">
        <f t="shared" si="172"/>
        <v>0</v>
      </c>
      <c r="M99" s="76">
        <f t="shared" si="172"/>
        <v>0</v>
      </c>
      <c r="N99" s="76">
        <f t="shared" si="172"/>
        <v>0</v>
      </c>
      <c r="O99" s="76">
        <f t="shared" si="172"/>
        <v>1013905.8</v>
      </c>
      <c r="P99" s="76">
        <f t="shared" si="172"/>
        <v>1013905.8</v>
      </c>
      <c r="Q99" s="32"/>
    </row>
    <row r="100" spans="1:17" s="41" customFormat="1" ht="16.5" x14ac:dyDescent="0.25">
      <c r="A100" s="70" t="s">
        <v>261</v>
      </c>
      <c r="B100" s="70" t="s">
        <v>187</v>
      </c>
      <c r="C100" s="70"/>
      <c r="D100" s="50" t="s">
        <v>186</v>
      </c>
      <c r="E100" s="38">
        <f>E101</f>
        <v>0</v>
      </c>
      <c r="F100" s="38">
        <f t="shared" ref="F100:P100" si="173">F101</f>
        <v>0</v>
      </c>
      <c r="G100" s="38">
        <f t="shared" si="173"/>
        <v>0</v>
      </c>
      <c r="H100" s="38">
        <f t="shared" si="173"/>
        <v>0</v>
      </c>
      <c r="I100" s="38">
        <f t="shared" si="173"/>
        <v>0</v>
      </c>
      <c r="J100" s="38">
        <f t="shared" si="173"/>
        <v>1013905.8</v>
      </c>
      <c r="K100" s="38">
        <f t="shared" si="173"/>
        <v>1013905.8</v>
      </c>
      <c r="L100" s="38">
        <f t="shared" si="173"/>
        <v>0</v>
      </c>
      <c r="M100" s="38">
        <f t="shared" si="173"/>
        <v>0</v>
      </c>
      <c r="N100" s="38">
        <f t="shared" si="173"/>
        <v>0</v>
      </c>
      <c r="O100" s="38">
        <f t="shared" si="173"/>
        <v>1013905.8</v>
      </c>
      <c r="P100" s="38">
        <f t="shared" si="173"/>
        <v>1013905.8</v>
      </c>
      <c r="Q100" s="32"/>
    </row>
    <row r="101" spans="1:17" s="48" customFormat="1" ht="16.5" x14ac:dyDescent="0.25">
      <c r="A101" s="77" t="s">
        <v>181</v>
      </c>
      <c r="B101" s="77">
        <v>3132</v>
      </c>
      <c r="C101" s="77" t="s">
        <v>54</v>
      </c>
      <c r="D101" s="44" t="s">
        <v>79</v>
      </c>
      <c r="E101" s="45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f t="shared" ref="J101" si="174">K101</f>
        <v>1013905.8</v>
      </c>
      <c r="K101" s="47">
        <v>1013905.8</v>
      </c>
      <c r="L101" s="46">
        <f t="shared" ref="L101" si="175">J101-O101</f>
        <v>0</v>
      </c>
      <c r="M101" s="46">
        <v>0</v>
      </c>
      <c r="N101" s="46">
        <v>0</v>
      </c>
      <c r="O101" s="46">
        <f t="shared" ref="O101" si="176">J101</f>
        <v>1013905.8</v>
      </c>
      <c r="P101" s="46">
        <f t="shared" ref="P101" si="177">J101</f>
        <v>1013905.8</v>
      </c>
      <c r="Q101" s="32"/>
    </row>
    <row r="102" spans="1:17" s="73" customFormat="1" ht="16.5" x14ac:dyDescent="0.25">
      <c r="A102" s="71" t="s">
        <v>182</v>
      </c>
      <c r="B102" s="71"/>
      <c r="C102" s="71"/>
      <c r="D102" s="29" t="s">
        <v>13</v>
      </c>
      <c r="E102" s="30">
        <f>E103</f>
        <v>0</v>
      </c>
      <c r="F102" s="30">
        <f t="shared" ref="F102:P102" si="178">F103</f>
        <v>0</v>
      </c>
      <c r="G102" s="30">
        <f t="shared" si="178"/>
        <v>0</v>
      </c>
      <c r="H102" s="30">
        <f t="shared" si="178"/>
        <v>0</v>
      </c>
      <c r="I102" s="30">
        <f t="shared" si="178"/>
        <v>0</v>
      </c>
      <c r="J102" s="30">
        <f t="shared" si="178"/>
        <v>2000000</v>
      </c>
      <c r="K102" s="30">
        <f t="shared" si="178"/>
        <v>2000000</v>
      </c>
      <c r="L102" s="30">
        <f t="shared" si="178"/>
        <v>0</v>
      </c>
      <c r="M102" s="30">
        <f t="shared" si="178"/>
        <v>0</v>
      </c>
      <c r="N102" s="30">
        <f t="shared" si="178"/>
        <v>0</v>
      </c>
      <c r="O102" s="30">
        <f t="shared" si="178"/>
        <v>2000000</v>
      </c>
      <c r="P102" s="30">
        <f t="shared" si="178"/>
        <v>2000000</v>
      </c>
      <c r="Q102" s="32"/>
    </row>
    <row r="103" spans="1:17" s="79" customFormat="1" ht="16.5" x14ac:dyDescent="0.25">
      <c r="A103" s="74" t="s">
        <v>183</v>
      </c>
      <c r="B103" s="74"/>
      <c r="C103" s="74"/>
      <c r="D103" s="75" t="s">
        <v>184</v>
      </c>
      <c r="E103" s="76">
        <f>E104</f>
        <v>0</v>
      </c>
      <c r="F103" s="76">
        <f t="shared" ref="F103:P103" si="179">F104</f>
        <v>0</v>
      </c>
      <c r="G103" s="76">
        <f t="shared" si="179"/>
        <v>0</v>
      </c>
      <c r="H103" s="76">
        <f t="shared" si="179"/>
        <v>0</v>
      </c>
      <c r="I103" s="76">
        <f t="shared" si="179"/>
        <v>0</v>
      </c>
      <c r="J103" s="76">
        <f t="shared" si="179"/>
        <v>2000000</v>
      </c>
      <c r="K103" s="76">
        <f t="shared" si="179"/>
        <v>2000000</v>
      </c>
      <c r="L103" s="76">
        <f t="shared" si="179"/>
        <v>0</v>
      </c>
      <c r="M103" s="76">
        <f t="shared" si="179"/>
        <v>0</v>
      </c>
      <c r="N103" s="76">
        <f t="shared" si="179"/>
        <v>0</v>
      </c>
      <c r="O103" s="76">
        <f t="shared" si="179"/>
        <v>2000000</v>
      </c>
      <c r="P103" s="76">
        <f t="shared" si="179"/>
        <v>2000000</v>
      </c>
      <c r="Q103" s="32"/>
    </row>
    <row r="104" spans="1:17" s="41" customFormat="1" ht="33" x14ac:dyDescent="0.25">
      <c r="A104" s="70" t="s">
        <v>185</v>
      </c>
      <c r="B104" s="70" t="s">
        <v>29</v>
      </c>
      <c r="C104" s="70" t="s">
        <v>30</v>
      </c>
      <c r="D104" s="50" t="s">
        <v>260</v>
      </c>
      <c r="E104" s="38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f t="shared" ref="J104" si="180">K104</f>
        <v>2000000</v>
      </c>
      <c r="K104" s="40">
        <v>2000000</v>
      </c>
      <c r="L104" s="39">
        <f t="shared" ref="L104" si="181">J104-O104</f>
        <v>0</v>
      </c>
      <c r="M104" s="39">
        <v>0</v>
      </c>
      <c r="N104" s="39">
        <v>0</v>
      </c>
      <c r="O104" s="39">
        <f t="shared" ref="O104" si="182">J104</f>
        <v>2000000</v>
      </c>
      <c r="P104" s="39">
        <f t="shared" ref="P104" si="183">J104</f>
        <v>2000000</v>
      </c>
      <c r="Q104" s="32"/>
    </row>
    <row r="105" spans="1:17" s="41" customFormat="1" ht="16.5" x14ac:dyDescent="0.25">
      <c r="A105" s="71" t="s">
        <v>189</v>
      </c>
      <c r="B105" s="71"/>
      <c r="C105" s="71"/>
      <c r="D105" s="72" t="s">
        <v>190</v>
      </c>
      <c r="E105" s="30">
        <f>E106</f>
        <v>0</v>
      </c>
      <c r="F105" s="30">
        <f t="shared" ref="F105:P105" si="184">F106</f>
        <v>0</v>
      </c>
      <c r="G105" s="30">
        <f t="shared" si="184"/>
        <v>0</v>
      </c>
      <c r="H105" s="30">
        <f t="shared" si="184"/>
        <v>0</v>
      </c>
      <c r="I105" s="30">
        <f t="shared" si="184"/>
        <v>0</v>
      </c>
      <c r="J105" s="30">
        <f t="shared" si="184"/>
        <v>6168000</v>
      </c>
      <c r="K105" s="30">
        <f t="shared" si="184"/>
        <v>6168000</v>
      </c>
      <c r="L105" s="30">
        <f t="shared" si="184"/>
        <v>0</v>
      </c>
      <c r="M105" s="30">
        <f t="shared" si="184"/>
        <v>0</v>
      </c>
      <c r="N105" s="30">
        <f t="shared" si="184"/>
        <v>0</v>
      </c>
      <c r="O105" s="30">
        <f t="shared" si="184"/>
        <v>6168000</v>
      </c>
      <c r="P105" s="30">
        <f t="shared" si="184"/>
        <v>6168000</v>
      </c>
      <c r="Q105" s="32"/>
    </row>
    <row r="106" spans="1:17" s="41" customFormat="1" ht="16.5" x14ac:dyDescent="0.25">
      <c r="A106" s="71" t="s">
        <v>191</v>
      </c>
      <c r="B106" s="71"/>
      <c r="C106" s="71"/>
      <c r="D106" s="72" t="s">
        <v>190</v>
      </c>
      <c r="E106" s="30">
        <f>E107+E108+E109+E110</f>
        <v>0</v>
      </c>
      <c r="F106" s="30">
        <f t="shared" ref="F106:P106" si="185">F107+F108+F109+F110</f>
        <v>0</v>
      </c>
      <c r="G106" s="30">
        <f t="shared" si="185"/>
        <v>0</v>
      </c>
      <c r="H106" s="30">
        <f t="shared" si="185"/>
        <v>0</v>
      </c>
      <c r="I106" s="30">
        <f t="shared" si="185"/>
        <v>0</v>
      </c>
      <c r="J106" s="30">
        <f t="shared" si="185"/>
        <v>6168000</v>
      </c>
      <c r="K106" s="30">
        <f t="shared" si="185"/>
        <v>6168000</v>
      </c>
      <c r="L106" s="30">
        <f t="shared" si="185"/>
        <v>0</v>
      </c>
      <c r="M106" s="30">
        <f t="shared" si="185"/>
        <v>0</v>
      </c>
      <c r="N106" s="30">
        <f t="shared" si="185"/>
        <v>0</v>
      </c>
      <c r="O106" s="30">
        <f t="shared" si="185"/>
        <v>6168000</v>
      </c>
      <c r="P106" s="30">
        <f t="shared" si="185"/>
        <v>6168000</v>
      </c>
      <c r="Q106" s="32"/>
    </row>
    <row r="107" spans="1:17" s="41" customFormat="1" ht="16.5" x14ac:dyDescent="0.25">
      <c r="A107" s="70" t="s">
        <v>192</v>
      </c>
      <c r="B107" s="70" t="s">
        <v>193</v>
      </c>
      <c r="C107" s="70" t="s">
        <v>194</v>
      </c>
      <c r="D107" s="50" t="s">
        <v>195</v>
      </c>
      <c r="E107" s="38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f t="shared" ref="J107:J110" si="186">K107</f>
        <v>670000</v>
      </c>
      <c r="K107" s="40">
        <v>670000</v>
      </c>
      <c r="L107" s="39">
        <f t="shared" ref="L107:L110" si="187">J107-O107</f>
        <v>0</v>
      </c>
      <c r="M107" s="39">
        <v>0</v>
      </c>
      <c r="N107" s="39">
        <v>0</v>
      </c>
      <c r="O107" s="39">
        <f t="shared" ref="O107:O110" si="188">J107</f>
        <v>670000</v>
      </c>
      <c r="P107" s="39">
        <f t="shared" ref="P107:P110" si="189">J107</f>
        <v>670000</v>
      </c>
      <c r="Q107" s="32"/>
    </row>
    <row r="108" spans="1:17" s="41" customFormat="1" ht="33" x14ac:dyDescent="0.25">
      <c r="A108" s="70">
        <v>3617370</v>
      </c>
      <c r="B108" s="70">
        <v>7370</v>
      </c>
      <c r="C108" s="70" t="s">
        <v>9</v>
      </c>
      <c r="D108" s="50" t="s">
        <v>196</v>
      </c>
      <c r="E108" s="38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f t="shared" si="186"/>
        <v>5000000</v>
      </c>
      <c r="K108" s="40">
        <v>5000000</v>
      </c>
      <c r="L108" s="39">
        <f t="shared" si="187"/>
        <v>0</v>
      </c>
      <c r="M108" s="39">
        <v>0</v>
      </c>
      <c r="N108" s="39">
        <v>0</v>
      </c>
      <c r="O108" s="39">
        <f t="shared" si="188"/>
        <v>5000000</v>
      </c>
      <c r="P108" s="39">
        <f t="shared" si="189"/>
        <v>5000000</v>
      </c>
      <c r="Q108" s="32"/>
    </row>
    <row r="109" spans="1:17" s="41" customFormat="1" ht="33" x14ac:dyDescent="0.25">
      <c r="A109" s="70">
        <v>3617650</v>
      </c>
      <c r="B109" s="70">
        <v>7650</v>
      </c>
      <c r="C109" s="70" t="s">
        <v>9</v>
      </c>
      <c r="D109" s="50" t="s">
        <v>197</v>
      </c>
      <c r="E109" s="38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f t="shared" si="186"/>
        <v>99000</v>
      </c>
      <c r="K109" s="40">
        <v>99000</v>
      </c>
      <c r="L109" s="39">
        <f t="shared" si="187"/>
        <v>0</v>
      </c>
      <c r="M109" s="39">
        <v>0</v>
      </c>
      <c r="N109" s="39">
        <v>0</v>
      </c>
      <c r="O109" s="39">
        <f t="shared" si="188"/>
        <v>99000</v>
      </c>
      <c r="P109" s="39">
        <f t="shared" si="189"/>
        <v>99000</v>
      </c>
      <c r="Q109" s="32"/>
    </row>
    <row r="110" spans="1:17" s="41" customFormat="1" ht="33" x14ac:dyDescent="0.25">
      <c r="A110" s="70">
        <v>3617660</v>
      </c>
      <c r="B110" s="70">
        <v>7660</v>
      </c>
      <c r="C110" s="70" t="s">
        <v>9</v>
      </c>
      <c r="D110" s="50" t="s">
        <v>198</v>
      </c>
      <c r="E110" s="38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f t="shared" si="186"/>
        <v>399000</v>
      </c>
      <c r="K110" s="40">
        <v>399000</v>
      </c>
      <c r="L110" s="39">
        <f t="shared" si="187"/>
        <v>0</v>
      </c>
      <c r="M110" s="39">
        <v>0</v>
      </c>
      <c r="N110" s="39">
        <v>0</v>
      </c>
      <c r="O110" s="39">
        <f t="shared" si="188"/>
        <v>399000</v>
      </c>
      <c r="P110" s="39">
        <f t="shared" si="189"/>
        <v>399000</v>
      </c>
      <c r="Q110" s="32"/>
    </row>
    <row r="111" spans="1:17" s="69" customFormat="1" ht="16.5" x14ac:dyDescent="0.25">
      <c r="A111" s="28" t="s">
        <v>84</v>
      </c>
      <c r="B111" s="28"/>
      <c r="C111" s="28"/>
      <c r="D111" s="29" t="s">
        <v>85</v>
      </c>
      <c r="E111" s="80">
        <f t="shared" ref="E111:J111" si="190">E113+E114+E116</f>
        <v>0</v>
      </c>
      <c r="F111" s="80">
        <f t="shared" si="190"/>
        <v>0</v>
      </c>
      <c r="G111" s="80">
        <f t="shared" si="190"/>
        <v>0</v>
      </c>
      <c r="H111" s="80">
        <f t="shared" si="190"/>
        <v>0</v>
      </c>
      <c r="I111" s="80">
        <f t="shared" si="190"/>
        <v>0</v>
      </c>
      <c r="J111" s="80">
        <f t="shared" si="190"/>
        <v>10693353.419999998</v>
      </c>
      <c r="K111" s="80">
        <f t="shared" ref="K111:P111" si="191">K113+K114+K116</f>
        <v>10693353.419999998</v>
      </c>
      <c r="L111" s="80">
        <f t="shared" si="191"/>
        <v>0</v>
      </c>
      <c r="M111" s="80">
        <f t="shared" si="191"/>
        <v>0</v>
      </c>
      <c r="N111" s="80">
        <f t="shared" si="191"/>
        <v>0</v>
      </c>
      <c r="O111" s="80">
        <f t="shared" si="191"/>
        <v>10693353.419999998</v>
      </c>
      <c r="P111" s="80">
        <f t="shared" si="191"/>
        <v>10693353.419999998</v>
      </c>
      <c r="Q111" s="32"/>
    </row>
    <row r="112" spans="1:17" s="69" customFormat="1" ht="16.5" x14ac:dyDescent="0.25">
      <c r="A112" s="28" t="s">
        <v>86</v>
      </c>
      <c r="B112" s="28"/>
      <c r="C112" s="28"/>
      <c r="D112" s="34" t="s">
        <v>85</v>
      </c>
      <c r="E112" s="68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32"/>
    </row>
    <row r="113" spans="1:17" s="69" customFormat="1" ht="33" x14ac:dyDescent="0.25">
      <c r="A113" s="36" t="s">
        <v>221</v>
      </c>
      <c r="B113" s="36" t="s">
        <v>29</v>
      </c>
      <c r="C113" s="36" t="s">
        <v>30</v>
      </c>
      <c r="D113" s="60" t="s">
        <v>260</v>
      </c>
      <c r="E113" s="68">
        <v>0</v>
      </c>
      <c r="F113" s="40">
        <v>0</v>
      </c>
      <c r="G113" s="40">
        <v>0</v>
      </c>
      <c r="H113" s="40">
        <v>0</v>
      </c>
      <c r="I113" s="40">
        <v>0</v>
      </c>
      <c r="J113" s="40">
        <f t="shared" ref="J113" si="192">K113</f>
        <v>440700</v>
      </c>
      <c r="K113" s="40">
        <v>440700</v>
      </c>
      <c r="L113" s="40">
        <f t="shared" ref="L113" si="193">J113-O113</f>
        <v>0</v>
      </c>
      <c r="M113" s="40">
        <v>0</v>
      </c>
      <c r="N113" s="40">
        <v>0</v>
      </c>
      <c r="O113" s="40">
        <f t="shared" ref="O113" si="194">J113</f>
        <v>440700</v>
      </c>
      <c r="P113" s="40">
        <f t="shared" ref="P113" si="195">J113</f>
        <v>440700</v>
      </c>
      <c r="Q113" s="32"/>
    </row>
    <row r="114" spans="1:17" s="41" customFormat="1" ht="33" x14ac:dyDescent="0.25">
      <c r="A114" s="36" t="s">
        <v>222</v>
      </c>
      <c r="B114" s="36" t="s">
        <v>145</v>
      </c>
      <c r="C114" s="36"/>
      <c r="D114" s="60" t="s">
        <v>146</v>
      </c>
      <c r="E114" s="38">
        <f>E115</f>
        <v>0</v>
      </c>
      <c r="F114" s="38">
        <f t="shared" ref="F114:P114" si="196">F115</f>
        <v>0</v>
      </c>
      <c r="G114" s="38">
        <f t="shared" si="196"/>
        <v>0</v>
      </c>
      <c r="H114" s="38">
        <f t="shared" si="196"/>
        <v>0</v>
      </c>
      <c r="I114" s="38">
        <f t="shared" si="196"/>
        <v>0</v>
      </c>
      <c r="J114" s="38">
        <f t="shared" si="196"/>
        <v>6009300.1999999993</v>
      </c>
      <c r="K114" s="38">
        <f t="shared" si="196"/>
        <v>6009300.1999999993</v>
      </c>
      <c r="L114" s="38">
        <f t="shared" si="196"/>
        <v>0</v>
      </c>
      <c r="M114" s="38">
        <f t="shared" si="196"/>
        <v>0</v>
      </c>
      <c r="N114" s="38">
        <f t="shared" si="196"/>
        <v>0</v>
      </c>
      <c r="O114" s="38">
        <f t="shared" si="196"/>
        <v>6009300.1999999993</v>
      </c>
      <c r="P114" s="38">
        <f t="shared" si="196"/>
        <v>6009300.1999999993</v>
      </c>
      <c r="Q114" s="32"/>
    </row>
    <row r="115" spans="1:17" s="48" customFormat="1" ht="33" x14ac:dyDescent="0.25">
      <c r="A115" s="42" t="s">
        <v>223</v>
      </c>
      <c r="B115" s="42" t="s">
        <v>147</v>
      </c>
      <c r="C115" s="42" t="s">
        <v>55</v>
      </c>
      <c r="D115" s="63" t="s">
        <v>148</v>
      </c>
      <c r="E115" s="45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f t="shared" ref="J115" si="197">K115</f>
        <v>6009300.1999999993</v>
      </c>
      <c r="K115" s="47">
        <v>6009300.1999999993</v>
      </c>
      <c r="L115" s="46">
        <f t="shared" ref="L115" si="198">J115-O115</f>
        <v>0</v>
      </c>
      <c r="M115" s="46">
        <v>0</v>
      </c>
      <c r="N115" s="46">
        <v>0</v>
      </c>
      <c r="O115" s="46">
        <f t="shared" ref="O115" si="199">J115</f>
        <v>6009300.1999999993</v>
      </c>
      <c r="P115" s="46">
        <f t="shared" ref="P115" si="200">J115</f>
        <v>6009300.1999999993</v>
      </c>
      <c r="Q115" s="32"/>
    </row>
    <row r="116" spans="1:17" s="82" customFormat="1" ht="49.5" x14ac:dyDescent="0.25">
      <c r="A116" s="77">
        <v>4117375</v>
      </c>
      <c r="B116" s="77" t="s">
        <v>262</v>
      </c>
      <c r="C116" s="77" t="s">
        <v>9</v>
      </c>
      <c r="D116" s="44" t="s">
        <v>263</v>
      </c>
      <c r="E116" s="81">
        <v>0</v>
      </c>
      <c r="F116" s="47">
        <v>0</v>
      </c>
      <c r="G116" s="47">
        <v>0</v>
      </c>
      <c r="H116" s="47">
        <v>0</v>
      </c>
      <c r="I116" s="47">
        <v>0</v>
      </c>
      <c r="J116" s="47">
        <f t="shared" ref="J116" si="201">K116</f>
        <v>4243353.22</v>
      </c>
      <c r="K116" s="47">
        <v>4243353.22</v>
      </c>
      <c r="L116" s="47">
        <f t="shared" ref="L116" si="202">J116-O116</f>
        <v>0</v>
      </c>
      <c r="M116" s="47">
        <v>0</v>
      </c>
      <c r="N116" s="47">
        <v>0</v>
      </c>
      <c r="O116" s="47">
        <f t="shared" ref="O116" si="203">J116</f>
        <v>4243353.22</v>
      </c>
      <c r="P116" s="47">
        <f t="shared" ref="P116" si="204">J116</f>
        <v>4243353.22</v>
      </c>
      <c r="Q116" s="51"/>
    </row>
    <row r="117" spans="1:17" s="69" customFormat="1" ht="16.5" x14ac:dyDescent="0.25">
      <c r="A117" s="28" t="s">
        <v>93</v>
      </c>
      <c r="B117" s="28"/>
      <c r="C117" s="28"/>
      <c r="D117" s="29" t="s">
        <v>94</v>
      </c>
      <c r="E117" s="80">
        <f>E119+E120+E124</f>
        <v>0</v>
      </c>
      <c r="F117" s="80">
        <f t="shared" ref="F117:I117" si="205">F119+F120+F124</f>
        <v>0</v>
      </c>
      <c r="G117" s="80">
        <f t="shared" si="205"/>
        <v>0</v>
      </c>
      <c r="H117" s="80">
        <f t="shared" si="205"/>
        <v>0</v>
      </c>
      <c r="I117" s="80">
        <f t="shared" si="205"/>
        <v>0</v>
      </c>
      <c r="J117" s="80">
        <f>J119+J120+J123</f>
        <v>6450000</v>
      </c>
      <c r="K117" s="80">
        <f t="shared" ref="K117:P117" si="206">K119+K120+K123</f>
        <v>6450000</v>
      </c>
      <c r="L117" s="80">
        <f t="shared" si="206"/>
        <v>0</v>
      </c>
      <c r="M117" s="80">
        <f t="shared" si="206"/>
        <v>0</v>
      </c>
      <c r="N117" s="80">
        <f t="shared" si="206"/>
        <v>0</v>
      </c>
      <c r="O117" s="80">
        <f t="shared" si="206"/>
        <v>6450000</v>
      </c>
      <c r="P117" s="80">
        <f t="shared" si="206"/>
        <v>6450000</v>
      </c>
      <c r="Q117" s="32"/>
    </row>
    <row r="118" spans="1:17" s="69" customFormat="1" ht="16.5" x14ac:dyDescent="0.25">
      <c r="A118" s="28" t="s">
        <v>95</v>
      </c>
      <c r="B118" s="28"/>
      <c r="C118" s="28"/>
      <c r="D118" s="34" t="s">
        <v>94</v>
      </c>
      <c r="E118" s="68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32"/>
    </row>
    <row r="119" spans="1:17" s="69" customFormat="1" ht="33" x14ac:dyDescent="0.25">
      <c r="A119" s="83">
        <v>4210160</v>
      </c>
      <c r="B119" s="83" t="s">
        <v>29</v>
      </c>
      <c r="C119" s="83" t="s">
        <v>30</v>
      </c>
      <c r="D119" s="57" t="s">
        <v>260</v>
      </c>
      <c r="E119" s="68">
        <v>0</v>
      </c>
      <c r="F119" s="40">
        <v>0</v>
      </c>
      <c r="G119" s="40">
        <v>0</v>
      </c>
      <c r="H119" s="40">
        <v>0</v>
      </c>
      <c r="I119" s="40">
        <v>0</v>
      </c>
      <c r="J119" s="40">
        <f t="shared" ref="J119:J124" si="207">K119</f>
        <v>1567000</v>
      </c>
      <c r="K119" s="40">
        <v>1567000</v>
      </c>
      <c r="L119" s="40">
        <f t="shared" ref="L119:L124" si="208">J119-O119</f>
        <v>0</v>
      </c>
      <c r="M119" s="40">
        <v>0</v>
      </c>
      <c r="N119" s="40">
        <v>0</v>
      </c>
      <c r="O119" s="40">
        <f t="shared" ref="O119:O124" si="209">J119</f>
        <v>1567000</v>
      </c>
      <c r="P119" s="40">
        <f t="shared" ref="P119:P124" si="210">J119</f>
        <v>1567000</v>
      </c>
      <c r="Q119" s="32"/>
    </row>
    <row r="120" spans="1:17" s="41" customFormat="1" ht="33" x14ac:dyDescent="0.25">
      <c r="A120" s="36" t="s">
        <v>224</v>
      </c>
      <c r="B120" s="36" t="s">
        <v>145</v>
      </c>
      <c r="C120" s="36"/>
      <c r="D120" s="60" t="s">
        <v>146</v>
      </c>
      <c r="E120" s="38">
        <f>E121</f>
        <v>0</v>
      </c>
      <c r="F120" s="38">
        <f t="shared" ref="F120:I120" si="211">F121</f>
        <v>0</v>
      </c>
      <c r="G120" s="38">
        <f t="shared" si="211"/>
        <v>0</v>
      </c>
      <c r="H120" s="38">
        <f t="shared" si="211"/>
        <v>0</v>
      </c>
      <c r="I120" s="38">
        <f t="shared" si="211"/>
        <v>0</v>
      </c>
      <c r="J120" s="38">
        <f>+J122+J121</f>
        <v>2300000</v>
      </c>
      <c r="K120" s="38">
        <f t="shared" ref="K120:P120" si="212">+K122+K121</f>
        <v>2300000</v>
      </c>
      <c r="L120" s="38">
        <f t="shared" si="212"/>
        <v>0</v>
      </c>
      <c r="M120" s="38">
        <f t="shared" si="212"/>
        <v>0</v>
      </c>
      <c r="N120" s="38">
        <f t="shared" si="212"/>
        <v>0</v>
      </c>
      <c r="O120" s="38">
        <f t="shared" si="212"/>
        <v>2300000</v>
      </c>
      <c r="P120" s="38">
        <f t="shared" si="212"/>
        <v>2300000</v>
      </c>
      <c r="Q120" s="32"/>
    </row>
    <row r="121" spans="1:17" s="48" customFormat="1" ht="33" x14ac:dyDescent="0.25">
      <c r="A121" s="42" t="s">
        <v>225</v>
      </c>
      <c r="B121" s="42" t="s">
        <v>147</v>
      </c>
      <c r="C121" s="42" t="s">
        <v>55</v>
      </c>
      <c r="D121" s="63" t="s">
        <v>148</v>
      </c>
      <c r="E121" s="45">
        <v>0</v>
      </c>
      <c r="F121" s="46">
        <v>0</v>
      </c>
      <c r="G121" s="46">
        <v>0</v>
      </c>
      <c r="H121" s="46">
        <v>0</v>
      </c>
      <c r="I121" s="46">
        <v>0</v>
      </c>
      <c r="J121" s="46">
        <f t="shared" ref="J121" si="213">K121</f>
        <v>1500000</v>
      </c>
      <c r="K121" s="47">
        <v>1500000</v>
      </c>
      <c r="L121" s="46">
        <f t="shared" ref="L121" si="214">J121-O121</f>
        <v>0</v>
      </c>
      <c r="M121" s="46">
        <v>0</v>
      </c>
      <c r="N121" s="46">
        <v>0</v>
      </c>
      <c r="O121" s="46">
        <f t="shared" ref="O121" si="215">J121</f>
        <v>1500000</v>
      </c>
      <c r="P121" s="46">
        <f t="shared" ref="P121" si="216">J121</f>
        <v>1500000</v>
      </c>
      <c r="Q121" s="32"/>
    </row>
    <row r="122" spans="1:17" s="48" customFormat="1" ht="33" x14ac:dyDescent="0.25">
      <c r="A122" s="42">
        <v>4216015</v>
      </c>
      <c r="B122" s="42">
        <v>6015</v>
      </c>
      <c r="C122" s="42" t="s">
        <v>88</v>
      </c>
      <c r="D122" s="63" t="s">
        <v>218</v>
      </c>
      <c r="E122" s="45">
        <v>0</v>
      </c>
      <c r="F122" s="46">
        <v>0</v>
      </c>
      <c r="G122" s="46">
        <v>0</v>
      </c>
      <c r="H122" s="46">
        <v>0</v>
      </c>
      <c r="I122" s="46">
        <v>0</v>
      </c>
      <c r="J122" s="46">
        <f t="shared" ref="J122" si="217">K122</f>
        <v>800000</v>
      </c>
      <c r="K122" s="47">
        <v>800000</v>
      </c>
      <c r="L122" s="46">
        <f t="shared" ref="L122" si="218">J122-O122</f>
        <v>0</v>
      </c>
      <c r="M122" s="46">
        <v>0</v>
      </c>
      <c r="N122" s="46">
        <v>0</v>
      </c>
      <c r="O122" s="46">
        <f t="shared" ref="O122" si="219">J122</f>
        <v>800000</v>
      </c>
      <c r="P122" s="46">
        <f t="shared" ref="P122" si="220">J122</f>
        <v>800000</v>
      </c>
      <c r="Q122" s="32"/>
    </row>
    <row r="123" spans="1:17" s="84" customFormat="1" ht="33" x14ac:dyDescent="0.25">
      <c r="A123" s="83" t="s">
        <v>200</v>
      </c>
      <c r="B123" s="42" t="s">
        <v>248</v>
      </c>
      <c r="C123" s="15"/>
      <c r="D123" s="60" t="s">
        <v>140</v>
      </c>
      <c r="E123" s="68">
        <f>E124</f>
        <v>0</v>
      </c>
      <c r="F123" s="68">
        <f t="shared" ref="F123:P123" si="221">F124</f>
        <v>0</v>
      </c>
      <c r="G123" s="68">
        <f t="shared" si="221"/>
        <v>0</v>
      </c>
      <c r="H123" s="68">
        <f t="shared" si="221"/>
        <v>0</v>
      </c>
      <c r="I123" s="68">
        <f t="shared" si="221"/>
        <v>0</v>
      </c>
      <c r="J123" s="68">
        <f t="shared" si="221"/>
        <v>2583000</v>
      </c>
      <c r="K123" s="68">
        <f t="shared" si="221"/>
        <v>2583000</v>
      </c>
      <c r="L123" s="68">
        <f t="shared" si="221"/>
        <v>0</v>
      </c>
      <c r="M123" s="68">
        <f t="shared" si="221"/>
        <v>0</v>
      </c>
      <c r="N123" s="68">
        <f t="shared" si="221"/>
        <v>0</v>
      </c>
      <c r="O123" s="68">
        <f t="shared" si="221"/>
        <v>2583000</v>
      </c>
      <c r="P123" s="68">
        <f t="shared" si="221"/>
        <v>2583000</v>
      </c>
      <c r="Q123" s="32"/>
    </row>
    <row r="124" spans="1:17" s="86" customFormat="1" ht="49.5" x14ac:dyDescent="0.25">
      <c r="A124" s="85" t="s">
        <v>96</v>
      </c>
      <c r="B124" s="85" t="s">
        <v>90</v>
      </c>
      <c r="C124" s="85" t="s">
        <v>91</v>
      </c>
      <c r="D124" s="44" t="s">
        <v>92</v>
      </c>
      <c r="E124" s="81">
        <v>0</v>
      </c>
      <c r="F124" s="47">
        <v>0</v>
      </c>
      <c r="G124" s="47">
        <v>0</v>
      </c>
      <c r="H124" s="47">
        <v>0</v>
      </c>
      <c r="I124" s="47">
        <v>0</v>
      </c>
      <c r="J124" s="47">
        <f t="shared" si="207"/>
        <v>2583000</v>
      </c>
      <c r="K124" s="47">
        <v>2583000</v>
      </c>
      <c r="L124" s="47">
        <f t="shared" si="208"/>
        <v>0</v>
      </c>
      <c r="M124" s="47">
        <v>0</v>
      </c>
      <c r="N124" s="47">
        <v>0</v>
      </c>
      <c r="O124" s="47">
        <f t="shared" si="209"/>
        <v>2583000</v>
      </c>
      <c r="P124" s="47">
        <f t="shared" si="210"/>
        <v>2583000</v>
      </c>
      <c r="Q124" s="32"/>
    </row>
    <row r="125" spans="1:17" s="69" customFormat="1" ht="16.5" x14ac:dyDescent="0.25">
      <c r="A125" s="28" t="s">
        <v>97</v>
      </c>
      <c r="B125" s="28"/>
      <c r="C125" s="28"/>
      <c r="D125" s="29" t="s">
        <v>98</v>
      </c>
      <c r="E125" s="80">
        <f>E127+E128+E131+E132</f>
        <v>0</v>
      </c>
      <c r="F125" s="80">
        <f t="shared" ref="F125:P125" si="222">F127+F128+F131+F132</f>
        <v>0</v>
      </c>
      <c r="G125" s="80">
        <f t="shared" si="222"/>
        <v>0</v>
      </c>
      <c r="H125" s="80">
        <f t="shared" si="222"/>
        <v>0</v>
      </c>
      <c r="I125" s="80">
        <f t="shared" si="222"/>
        <v>0</v>
      </c>
      <c r="J125" s="80">
        <f t="shared" si="222"/>
        <v>10250000</v>
      </c>
      <c r="K125" s="80">
        <f t="shared" si="222"/>
        <v>10250000</v>
      </c>
      <c r="L125" s="80">
        <f t="shared" si="222"/>
        <v>0</v>
      </c>
      <c r="M125" s="80">
        <f t="shared" si="222"/>
        <v>0</v>
      </c>
      <c r="N125" s="80">
        <f t="shared" si="222"/>
        <v>0</v>
      </c>
      <c r="O125" s="80">
        <f t="shared" si="222"/>
        <v>10250000</v>
      </c>
      <c r="P125" s="80">
        <f t="shared" si="222"/>
        <v>10250000</v>
      </c>
      <c r="Q125" s="32"/>
    </row>
    <row r="126" spans="1:17" s="69" customFormat="1" ht="16.5" x14ac:dyDescent="0.25">
      <c r="A126" s="28" t="s">
        <v>99</v>
      </c>
      <c r="B126" s="28"/>
      <c r="C126" s="28"/>
      <c r="D126" s="34" t="s">
        <v>98</v>
      </c>
      <c r="E126" s="68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32"/>
    </row>
    <row r="127" spans="1:17" s="69" customFormat="1" ht="33" x14ac:dyDescent="0.25">
      <c r="A127" s="70">
        <v>4310160</v>
      </c>
      <c r="B127" s="70" t="s">
        <v>29</v>
      </c>
      <c r="C127" s="70" t="s">
        <v>30</v>
      </c>
      <c r="D127" s="50" t="s">
        <v>260</v>
      </c>
      <c r="E127" s="68">
        <v>0</v>
      </c>
      <c r="F127" s="40">
        <v>0</v>
      </c>
      <c r="G127" s="40">
        <v>0</v>
      </c>
      <c r="H127" s="40">
        <v>0</v>
      </c>
      <c r="I127" s="40">
        <v>0</v>
      </c>
      <c r="J127" s="40">
        <f t="shared" ref="J127" si="223">K127</f>
        <v>300000</v>
      </c>
      <c r="K127" s="40">
        <v>300000</v>
      </c>
      <c r="L127" s="40">
        <f t="shared" ref="L127" si="224">J127-O127</f>
        <v>0</v>
      </c>
      <c r="M127" s="40">
        <v>0</v>
      </c>
      <c r="N127" s="40">
        <v>0</v>
      </c>
      <c r="O127" s="40">
        <f t="shared" ref="O127" si="225">J127</f>
        <v>300000</v>
      </c>
      <c r="P127" s="40">
        <f t="shared" ref="P127" si="226">J127</f>
        <v>300000</v>
      </c>
      <c r="Q127" s="32"/>
    </row>
    <row r="128" spans="1:17" s="41" customFormat="1" ht="33" x14ac:dyDescent="0.25">
      <c r="A128" s="36" t="s">
        <v>226</v>
      </c>
      <c r="B128" s="36" t="s">
        <v>145</v>
      </c>
      <c r="C128" s="36"/>
      <c r="D128" s="60" t="s">
        <v>146</v>
      </c>
      <c r="E128" s="38">
        <f>E130</f>
        <v>0</v>
      </c>
      <c r="F128" s="38">
        <f t="shared" ref="F128:I128" si="227">F130</f>
        <v>0</v>
      </c>
      <c r="G128" s="38">
        <f t="shared" si="227"/>
        <v>0</v>
      </c>
      <c r="H128" s="38">
        <f t="shared" si="227"/>
        <v>0</v>
      </c>
      <c r="I128" s="38">
        <f t="shared" si="227"/>
        <v>0</v>
      </c>
      <c r="J128" s="38">
        <f>J129+J130</f>
        <v>5600327.8700000001</v>
      </c>
      <c r="K128" s="38">
        <f t="shared" ref="K128:P128" si="228">K129+K130</f>
        <v>5600327.8700000001</v>
      </c>
      <c r="L128" s="38">
        <f t="shared" si="228"/>
        <v>0</v>
      </c>
      <c r="M128" s="38">
        <f t="shared" si="228"/>
        <v>0</v>
      </c>
      <c r="N128" s="38">
        <f t="shared" si="228"/>
        <v>0</v>
      </c>
      <c r="O128" s="38">
        <f t="shared" si="228"/>
        <v>5600327.8700000001</v>
      </c>
      <c r="P128" s="38">
        <f t="shared" si="228"/>
        <v>5600327.8700000001</v>
      </c>
      <c r="Q128" s="32"/>
    </row>
    <row r="129" spans="1:18" s="48" customFormat="1" ht="33" x14ac:dyDescent="0.25">
      <c r="A129" s="42" t="s">
        <v>227</v>
      </c>
      <c r="B129" s="42">
        <v>6011</v>
      </c>
      <c r="C129" s="42" t="s">
        <v>55</v>
      </c>
      <c r="D129" s="63" t="s">
        <v>148</v>
      </c>
      <c r="E129" s="45">
        <v>0</v>
      </c>
      <c r="F129" s="46">
        <v>0</v>
      </c>
      <c r="G129" s="46">
        <v>0</v>
      </c>
      <c r="H129" s="46">
        <v>0</v>
      </c>
      <c r="I129" s="46">
        <v>0</v>
      </c>
      <c r="J129" s="46">
        <f t="shared" ref="J129:J131" si="229">K129</f>
        <v>3480274.75</v>
      </c>
      <c r="K129" s="47">
        <v>3480274.75</v>
      </c>
      <c r="L129" s="46">
        <f t="shared" ref="L129:L131" si="230">J129-O129</f>
        <v>0</v>
      </c>
      <c r="M129" s="46">
        <v>0</v>
      </c>
      <c r="N129" s="46">
        <v>0</v>
      </c>
      <c r="O129" s="46">
        <f t="shared" ref="O129:O131" si="231">J129</f>
        <v>3480274.75</v>
      </c>
      <c r="P129" s="46">
        <f t="shared" ref="P129:P131" si="232">J129</f>
        <v>3480274.75</v>
      </c>
      <c r="Q129" s="32"/>
    </row>
    <row r="130" spans="1:18" s="48" customFormat="1" ht="33" x14ac:dyDescent="0.25">
      <c r="A130" s="42" t="s">
        <v>228</v>
      </c>
      <c r="B130" s="42">
        <v>6015</v>
      </c>
      <c r="C130" s="42" t="s">
        <v>88</v>
      </c>
      <c r="D130" s="63" t="s">
        <v>218</v>
      </c>
      <c r="E130" s="45">
        <v>0</v>
      </c>
      <c r="F130" s="46">
        <v>0</v>
      </c>
      <c r="G130" s="46">
        <v>0</v>
      </c>
      <c r="H130" s="46">
        <v>0</v>
      </c>
      <c r="I130" s="46">
        <v>0</v>
      </c>
      <c r="J130" s="46">
        <f t="shared" si="229"/>
        <v>2120053.12</v>
      </c>
      <c r="K130" s="47">
        <v>2120053.12</v>
      </c>
      <c r="L130" s="46">
        <f t="shared" si="230"/>
        <v>0</v>
      </c>
      <c r="M130" s="46">
        <v>0</v>
      </c>
      <c r="N130" s="46">
        <v>0</v>
      </c>
      <c r="O130" s="46">
        <f t="shared" si="231"/>
        <v>2120053.12</v>
      </c>
      <c r="P130" s="46">
        <f t="shared" si="232"/>
        <v>2120053.12</v>
      </c>
      <c r="Q130" s="32"/>
    </row>
    <row r="131" spans="1:18" s="69" customFormat="1" ht="16.5" x14ac:dyDescent="0.25">
      <c r="A131" s="70" t="s">
        <v>229</v>
      </c>
      <c r="B131" s="70" t="s">
        <v>87</v>
      </c>
      <c r="C131" s="70" t="s">
        <v>88</v>
      </c>
      <c r="D131" s="50" t="s">
        <v>89</v>
      </c>
      <c r="E131" s="68">
        <v>0</v>
      </c>
      <c r="F131" s="40">
        <v>0</v>
      </c>
      <c r="G131" s="40">
        <v>0</v>
      </c>
      <c r="H131" s="40">
        <v>0</v>
      </c>
      <c r="I131" s="40">
        <v>0</v>
      </c>
      <c r="J131" s="40">
        <f t="shared" si="229"/>
        <v>186794.8</v>
      </c>
      <c r="K131" s="40">
        <v>186794.8</v>
      </c>
      <c r="L131" s="40">
        <f t="shared" si="230"/>
        <v>0</v>
      </c>
      <c r="M131" s="40">
        <v>0</v>
      </c>
      <c r="N131" s="40">
        <v>0</v>
      </c>
      <c r="O131" s="40">
        <f t="shared" si="231"/>
        <v>186794.8</v>
      </c>
      <c r="P131" s="40">
        <f t="shared" si="232"/>
        <v>186794.8</v>
      </c>
      <c r="Q131" s="32"/>
    </row>
    <row r="132" spans="1:18" s="84" customFormat="1" ht="33" x14ac:dyDescent="0.25">
      <c r="A132" s="83" t="s">
        <v>202</v>
      </c>
      <c r="B132" s="70" t="s">
        <v>248</v>
      </c>
      <c r="C132" s="15"/>
      <c r="D132" s="60" t="s">
        <v>140</v>
      </c>
      <c r="E132" s="68">
        <f>E133</f>
        <v>0</v>
      </c>
      <c r="F132" s="68">
        <f t="shared" ref="F132:P132" si="233">F133</f>
        <v>0</v>
      </c>
      <c r="G132" s="68">
        <f t="shared" si="233"/>
        <v>0</v>
      </c>
      <c r="H132" s="68">
        <f t="shared" si="233"/>
        <v>0</v>
      </c>
      <c r="I132" s="68">
        <f t="shared" si="233"/>
        <v>0</v>
      </c>
      <c r="J132" s="68">
        <f t="shared" si="233"/>
        <v>4162877.33</v>
      </c>
      <c r="K132" s="68">
        <f t="shared" si="233"/>
        <v>4162877.33</v>
      </c>
      <c r="L132" s="68">
        <f t="shared" si="233"/>
        <v>0</v>
      </c>
      <c r="M132" s="68">
        <f t="shared" si="233"/>
        <v>0</v>
      </c>
      <c r="N132" s="68">
        <f t="shared" si="233"/>
        <v>0</v>
      </c>
      <c r="O132" s="68">
        <f t="shared" si="233"/>
        <v>4162877.33</v>
      </c>
      <c r="P132" s="68">
        <f t="shared" si="233"/>
        <v>4162877.33</v>
      </c>
      <c r="Q132" s="32"/>
    </row>
    <row r="133" spans="1:18" s="86" customFormat="1" ht="49.5" x14ac:dyDescent="0.25">
      <c r="A133" s="85" t="s">
        <v>201</v>
      </c>
      <c r="B133" s="85" t="s">
        <v>90</v>
      </c>
      <c r="C133" s="85" t="s">
        <v>91</v>
      </c>
      <c r="D133" s="44" t="s">
        <v>92</v>
      </c>
      <c r="E133" s="81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f t="shared" ref="J133" si="234">K133</f>
        <v>4162877.33</v>
      </c>
      <c r="K133" s="47">
        <v>4162877.33</v>
      </c>
      <c r="L133" s="47">
        <f t="shared" ref="L133" si="235">J133-O133</f>
        <v>0</v>
      </c>
      <c r="M133" s="47">
        <v>0</v>
      </c>
      <c r="N133" s="47">
        <v>0</v>
      </c>
      <c r="O133" s="47">
        <f t="shared" ref="O133" si="236">J133</f>
        <v>4162877.33</v>
      </c>
      <c r="P133" s="47">
        <f t="shared" ref="P133" si="237">J133</f>
        <v>4162877.33</v>
      </c>
      <c r="Q133" s="32"/>
    </row>
    <row r="134" spans="1:18" s="88" customFormat="1" ht="16.5" x14ac:dyDescent="0.25">
      <c r="A134" s="28" t="s">
        <v>102</v>
      </c>
      <c r="B134" s="28"/>
      <c r="C134" s="28"/>
      <c r="D134" s="29" t="s">
        <v>100</v>
      </c>
      <c r="E134" s="80">
        <f>E136+E137+E140+E142+E144</f>
        <v>0</v>
      </c>
      <c r="F134" s="80">
        <f>F136+F137+F140+F142+F144</f>
        <v>0</v>
      </c>
      <c r="G134" s="80">
        <f>G136+G137+G140+G142+G144</f>
        <v>0</v>
      </c>
      <c r="H134" s="80">
        <f>H136+H137+H140+H142+H144</f>
        <v>0</v>
      </c>
      <c r="I134" s="80">
        <f>I136+I137+I140+I142+I144</f>
        <v>0</v>
      </c>
      <c r="J134" s="80">
        <f>J136+J137+J140+J142+J141+J144</f>
        <v>30450000</v>
      </c>
      <c r="K134" s="80">
        <f t="shared" ref="K134:P134" si="238">K136+K137+K140+K142+K141+K144</f>
        <v>30450000</v>
      </c>
      <c r="L134" s="80">
        <f t="shared" si="238"/>
        <v>0</v>
      </c>
      <c r="M134" s="80">
        <f t="shared" si="238"/>
        <v>0</v>
      </c>
      <c r="N134" s="80">
        <f t="shared" si="238"/>
        <v>0</v>
      </c>
      <c r="O134" s="80">
        <f t="shared" si="238"/>
        <v>30450000</v>
      </c>
      <c r="P134" s="80">
        <f t="shared" si="238"/>
        <v>30450000</v>
      </c>
      <c r="Q134" s="87"/>
    </row>
    <row r="135" spans="1:18" s="88" customFormat="1" ht="16.5" x14ac:dyDescent="0.25">
      <c r="A135" s="28" t="s">
        <v>103</v>
      </c>
      <c r="B135" s="28"/>
      <c r="C135" s="28"/>
      <c r="D135" s="34" t="s">
        <v>100</v>
      </c>
      <c r="E135" s="68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87"/>
    </row>
    <row r="136" spans="1:18" s="69" customFormat="1" ht="33" x14ac:dyDescent="0.25">
      <c r="A136" s="70">
        <v>4410160</v>
      </c>
      <c r="B136" s="70" t="s">
        <v>29</v>
      </c>
      <c r="C136" s="70" t="s">
        <v>30</v>
      </c>
      <c r="D136" s="50" t="s">
        <v>260</v>
      </c>
      <c r="E136" s="68">
        <v>0</v>
      </c>
      <c r="F136" s="40">
        <v>0</v>
      </c>
      <c r="G136" s="40">
        <v>0</v>
      </c>
      <c r="H136" s="40">
        <v>0</v>
      </c>
      <c r="I136" s="40">
        <v>0</v>
      </c>
      <c r="J136" s="40">
        <f t="shared" ref="J136" si="239">K136</f>
        <v>1597013.71</v>
      </c>
      <c r="K136" s="40">
        <v>1597013.71</v>
      </c>
      <c r="L136" s="40">
        <f t="shared" ref="L136" si="240">J136-O136</f>
        <v>0</v>
      </c>
      <c r="M136" s="40">
        <v>0</v>
      </c>
      <c r="N136" s="40">
        <v>0</v>
      </c>
      <c r="O136" s="40">
        <f t="shared" ref="O136" si="241">J136</f>
        <v>1597013.71</v>
      </c>
      <c r="P136" s="40">
        <f t="shared" ref="P136" si="242">J136</f>
        <v>1597013.71</v>
      </c>
      <c r="Q136" s="32"/>
    </row>
    <row r="137" spans="1:18" s="41" customFormat="1" ht="33" x14ac:dyDescent="0.25">
      <c r="A137" s="36" t="s">
        <v>231</v>
      </c>
      <c r="B137" s="36" t="s">
        <v>145</v>
      </c>
      <c r="C137" s="36"/>
      <c r="D137" s="60" t="s">
        <v>146</v>
      </c>
      <c r="E137" s="38">
        <f>E139</f>
        <v>0</v>
      </c>
      <c r="F137" s="38">
        <f t="shared" ref="F137:I137" si="243">F139</f>
        <v>0</v>
      </c>
      <c r="G137" s="38">
        <f t="shared" si="243"/>
        <v>0</v>
      </c>
      <c r="H137" s="38">
        <f t="shared" si="243"/>
        <v>0</v>
      </c>
      <c r="I137" s="38">
        <f t="shared" si="243"/>
        <v>0</v>
      </c>
      <c r="J137" s="38">
        <f>J138+J139</f>
        <v>3979978.8</v>
      </c>
      <c r="K137" s="38">
        <f t="shared" ref="K137:P137" si="244">K138+K139</f>
        <v>3979978.8</v>
      </c>
      <c r="L137" s="38">
        <f t="shared" si="244"/>
        <v>0</v>
      </c>
      <c r="M137" s="38">
        <f t="shared" si="244"/>
        <v>0</v>
      </c>
      <c r="N137" s="38">
        <f t="shared" si="244"/>
        <v>0</v>
      </c>
      <c r="O137" s="38">
        <f t="shared" si="244"/>
        <v>3979978.8</v>
      </c>
      <c r="P137" s="38">
        <f t="shared" si="244"/>
        <v>3979978.8</v>
      </c>
      <c r="Q137" s="32"/>
    </row>
    <row r="138" spans="1:18" s="48" customFormat="1" ht="33" x14ac:dyDescent="0.25">
      <c r="A138" s="42">
        <v>4416011</v>
      </c>
      <c r="B138" s="42">
        <v>6011</v>
      </c>
      <c r="C138" s="42" t="s">
        <v>55</v>
      </c>
      <c r="D138" s="63" t="s">
        <v>230</v>
      </c>
      <c r="E138" s="45">
        <v>0</v>
      </c>
      <c r="F138" s="46">
        <v>0</v>
      </c>
      <c r="G138" s="46">
        <v>0</v>
      </c>
      <c r="H138" s="46">
        <v>0</v>
      </c>
      <c r="I138" s="46">
        <v>0</v>
      </c>
      <c r="J138" s="46">
        <f t="shared" ref="J138:J140" si="245">K138</f>
        <v>2651804.65</v>
      </c>
      <c r="K138" s="47">
        <f>2703439.65-51635</f>
        <v>2651804.65</v>
      </c>
      <c r="L138" s="46">
        <f t="shared" ref="L138:L140" si="246">J138-O138</f>
        <v>0</v>
      </c>
      <c r="M138" s="46">
        <v>0</v>
      </c>
      <c r="N138" s="46">
        <v>0</v>
      </c>
      <c r="O138" s="46">
        <f t="shared" ref="O138:O140" si="247">J138</f>
        <v>2651804.65</v>
      </c>
      <c r="P138" s="46">
        <f t="shared" ref="P138:P140" si="248">J138</f>
        <v>2651804.65</v>
      </c>
      <c r="Q138" s="32"/>
    </row>
    <row r="139" spans="1:18" s="48" customFormat="1" ht="33" x14ac:dyDescent="0.25">
      <c r="A139" s="42" t="s">
        <v>237</v>
      </c>
      <c r="B139" s="42">
        <v>6015</v>
      </c>
      <c r="C139" s="42" t="s">
        <v>88</v>
      </c>
      <c r="D139" s="63" t="s">
        <v>218</v>
      </c>
      <c r="E139" s="45">
        <v>0</v>
      </c>
      <c r="F139" s="46">
        <v>0</v>
      </c>
      <c r="G139" s="46">
        <v>0</v>
      </c>
      <c r="H139" s="46">
        <v>0</v>
      </c>
      <c r="I139" s="46">
        <v>0</v>
      </c>
      <c r="J139" s="46">
        <f t="shared" si="245"/>
        <v>1328174.1499999999</v>
      </c>
      <c r="K139" s="47">
        <v>1328174.1499999999</v>
      </c>
      <c r="L139" s="46">
        <f t="shared" si="246"/>
        <v>0</v>
      </c>
      <c r="M139" s="46">
        <v>0</v>
      </c>
      <c r="N139" s="46">
        <v>0</v>
      </c>
      <c r="O139" s="46">
        <f t="shared" si="247"/>
        <v>1328174.1499999999</v>
      </c>
      <c r="P139" s="46">
        <f t="shared" si="248"/>
        <v>1328174.1499999999</v>
      </c>
      <c r="Q139" s="32"/>
    </row>
    <row r="140" spans="1:18" s="69" customFormat="1" ht="16.5" x14ac:dyDescent="0.25">
      <c r="A140" s="70">
        <v>4416030</v>
      </c>
      <c r="B140" s="70">
        <v>6030</v>
      </c>
      <c r="C140" s="70" t="s">
        <v>88</v>
      </c>
      <c r="D140" s="50" t="s">
        <v>232</v>
      </c>
      <c r="E140" s="68">
        <v>0</v>
      </c>
      <c r="F140" s="40">
        <v>0</v>
      </c>
      <c r="G140" s="40">
        <v>0</v>
      </c>
      <c r="H140" s="40">
        <v>0</v>
      </c>
      <c r="I140" s="40">
        <v>0</v>
      </c>
      <c r="J140" s="40">
        <f t="shared" si="245"/>
        <v>1800000</v>
      </c>
      <c r="K140" s="40">
        <v>1800000</v>
      </c>
      <c r="L140" s="40">
        <f t="shared" si="246"/>
        <v>0</v>
      </c>
      <c r="M140" s="40">
        <v>0</v>
      </c>
      <c r="N140" s="40">
        <v>0</v>
      </c>
      <c r="O140" s="40">
        <f t="shared" si="247"/>
        <v>1800000</v>
      </c>
      <c r="P140" s="40">
        <f t="shared" si="248"/>
        <v>1800000</v>
      </c>
      <c r="Q140" s="32"/>
    </row>
    <row r="141" spans="1:18" s="69" customFormat="1" ht="33" x14ac:dyDescent="0.25">
      <c r="A141" s="70" t="s">
        <v>264</v>
      </c>
      <c r="B141" s="70" t="s">
        <v>266</v>
      </c>
      <c r="C141" s="70" t="s">
        <v>233</v>
      </c>
      <c r="D141" s="50" t="s">
        <v>265</v>
      </c>
      <c r="E141" s="68">
        <v>0</v>
      </c>
      <c r="F141" s="40">
        <v>0</v>
      </c>
      <c r="G141" s="40">
        <v>0</v>
      </c>
      <c r="H141" s="40">
        <v>0</v>
      </c>
      <c r="I141" s="40">
        <v>0</v>
      </c>
      <c r="J141" s="40">
        <f t="shared" ref="J141" si="249">K141</f>
        <v>51635</v>
      </c>
      <c r="K141" s="40">
        <v>51635</v>
      </c>
      <c r="L141" s="40">
        <f t="shared" ref="L141" si="250">J141-O141</f>
        <v>0</v>
      </c>
      <c r="M141" s="40">
        <v>0</v>
      </c>
      <c r="N141" s="40">
        <v>0</v>
      </c>
      <c r="O141" s="40">
        <f t="shared" ref="O141" si="251">J141</f>
        <v>51635</v>
      </c>
      <c r="P141" s="40">
        <f t="shared" ref="P141" si="252">J141</f>
        <v>51635</v>
      </c>
      <c r="Q141" s="32"/>
    </row>
    <row r="142" spans="1:18" s="84" customFormat="1" ht="33" x14ac:dyDescent="0.25">
      <c r="A142" s="83" t="s">
        <v>203</v>
      </c>
      <c r="B142" s="70" t="s">
        <v>248</v>
      </c>
      <c r="C142" s="15"/>
      <c r="D142" s="60" t="s">
        <v>140</v>
      </c>
      <c r="E142" s="68">
        <f>E143</f>
        <v>0</v>
      </c>
      <c r="F142" s="68">
        <f t="shared" ref="F142:P142" si="253">F143</f>
        <v>0</v>
      </c>
      <c r="G142" s="68">
        <f t="shared" si="253"/>
        <v>0</v>
      </c>
      <c r="H142" s="68">
        <f t="shared" si="253"/>
        <v>0</v>
      </c>
      <c r="I142" s="68">
        <f t="shared" si="253"/>
        <v>0</v>
      </c>
      <c r="J142" s="68">
        <f t="shared" si="253"/>
        <v>821372.49</v>
      </c>
      <c r="K142" s="68">
        <f t="shared" si="253"/>
        <v>821372.49</v>
      </c>
      <c r="L142" s="68">
        <f t="shared" si="253"/>
        <v>0</v>
      </c>
      <c r="M142" s="68">
        <f t="shared" si="253"/>
        <v>0</v>
      </c>
      <c r="N142" s="68">
        <f t="shared" si="253"/>
        <v>0</v>
      </c>
      <c r="O142" s="68">
        <f t="shared" si="253"/>
        <v>821372.49</v>
      </c>
      <c r="P142" s="68">
        <f t="shared" si="253"/>
        <v>821372.49</v>
      </c>
      <c r="Q142" s="32"/>
      <c r="R142" s="89"/>
    </row>
    <row r="143" spans="1:18" s="82" customFormat="1" ht="49.5" x14ac:dyDescent="0.25">
      <c r="A143" s="77" t="s">
        <v>101</v>
      </c>
      <c r="B143" s="77" t="s">
        <v>90</v>
      </c>
      <c r="C143" s="77" t="s">
        <v>91</v>
      </c>
      <c r="D143" s="44" t="s">
        <v>92</v>
      </c>
      <c r="E143" s="81">
        <v>0</v>
      </c>
      <c r="F143" s="47">
        <v>0</v>
      </c>
      <c r="G143" s="47">
        <v>0</v>
      </c>
      <c r="H143" s="47">
        <v>0</v>
      </c>
      <c r="I143" s="47">
        <v>0</v>
      </c>
      <c r="J143" s="47">
        <f t="shared" ref="J143:J144" si="254">K143</f>
        <v>821372.49</v>
      </c>
      <c r="K143" s="47">
        <v>821372.49</v>
      </c>
      <c r="L143" s="47">
        <f t="shared" ref="L143:L144" si="255">J143-O143</f>
        <v>0</v>
      </c>
      <c r="M143" s="47">
        <v>0</v>
      </c>
      <c r="N143" s="47">
        <v>0</v>
      </c>
      <c r="O143" s="47">
        <f t="shared" ref="O143:O144" si="256">J143</f>
        <v>821372.49</v>
      </c>
      <c r="P143" s="47">
        <f t="shared" ref="P143:P144" si="257">J143</f>
        <v>821372.49</v>
      </c>
      <c r="Q143" s="32"/>
      <c r="R143" s="90"/>
    </row>
    <row r="144" spans="1:18" s="82" customFormat="1" ht="49.5" x14ac:dyDescent="0.25">
      <c r="A144" s="77">
        <v>4417375</v>
      </c>
      <c r="B144" s="77" t="s">
        <v>262</v>
      </c>
      <c r="C144" s="77" t="s">
        <v>9</v>
      </c>
      <c r="D144" s="44" t="s">
        <v>263</v>
      </c>
      <c r="E144" s="81">
        <v>0</v>
      </c>
      <c r="F144" s="47">
        <v>0</v>
      </c>
      <c r="G144" s="47">
        <v>0</v>
      </c>
      <c r="H144" s="47">
        <v>0</v>
      </c>
      <c r="I144" s="47">
        <v>0</v>
      </c>
      <c r="J144" s="47">
        <f t="shared" si="254"/>
        <v>22200000</v>
      </c>
      <c r="K144" s="47">
        <f>8551269+13648731</f>
        <v>22200000</v>
      </c>
      <c r="L144" s="47">
        <f t="shared" si="255"/>
        <v>0</v>
      </c>
      <c r="M144" s="47">
        <v>0</v>
      </c>
      <c r="N144" s="47">
        <v>0</v>
      </c>
      <c r="O144" s="47">
        <f t="shared" si="256"/>
        <v>22200000</v>
      </c>
      <c r="P144" s="47">
        <f t="shared" si="257"/>
        <v>22200000</v>
      </c>
      <c r="Q144" s="51"/>
    </row>
    <row r="145" spans="1:18" s="69" customFormat="1" ht="16.5" x14ac:dyDescent="0.25">
      <c r="A145" s="28" t="s">
        <v>104</v>
      </c>
      <c r="B145" s="28"/>
      <c r="C145" s="28"/>
      <c r="D145" s="29" t="s">
        <v>105</v>
      </c>
      <c r="E145" s="80">
        <f>E147+E148+E151+E152</f>
        <v>0</v>
      </c>
      <c r="F145" s="80">
        <f t="shared" ref="F145:P145" si="258">F147+F148+F151+F152</f>
        <v>0</v>
      </c>
      <c r="G145" s="80">
        <f t="shared" si="258"/>
        <v>0</v>
      </c>
      <c r="H145" s="80">
        <f t="shared" si="258"/>
        <v>0</v>
      </c>
      <c r="I145" s="80">
        <f t="shared" si="258"/>
        <v>0</v>
      </c>
      <c r="J145" s="80">
        <f t="shared" si="258"/>
        <v>13250000.001483452</v>
      </c>
      <c r="K145" s="80">
        <f t="shared" si="258"/>
        <v>13250000.001483452</v>
      </c>
      <c r="L145" s="80">
        <f t="shared" si="258"/>
        <v>0</v>
      </c>
      <c r="M145" s="80">
        <f t="shared" si="258"/>
        <v>0</v>
      </c>
      <c r="N145" s="80">
        <f t="shared" si="258"/>
        <v>0</v>
      </c>
      <c r="O145" s="80">
        <f t="shared" si="258"/>
        <v>13250000.001483452</v>
      </c>
      <c r="P145" s="80">
        <f t="shared" si="258"/>
        <v>13250000.001483452</v>
      </c>
      <c r="Q145" s="32"/>
      <c r="R145" s="91"/>
    </row>
    <row r="146" spans="1:18" s="69" customFormat="1" ht="16.5" x14ac:dyDescent="0.25">
      <c r="A146" s="28" t="s">
        <v>106</v>
      </c>
      <c r="B146" s="28"/>
      <c r="C146" s="28"/>
      <c r="D146" s="34" t="s">
        <v>105</v>
      </c>
      <c r="E146" s="68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32"/>
      <c r="R146" s="91"/>
    </row>
    <row r="147" spans="1:18" s="69" customFormat="1" ht="33" x14ac:dyDescent="0.25">
      <c r="A147" s="70">
        <v>4510160</v>
      </c>
      <c r="B147" s="70" t="s">
        <v>29</v>
      </c>
      <c r="C147" s="70" t="s">
        <v>30</v>
      </c>
      <c r="D147" s="50" t="s">
        <v>260</v>
      </c>
      <c r="E147" s="68">
        <v>0</v>
      </c>
      <c r="F147" s="40">
        <v>0</v>
      </c>
      <c r="G147" s="40">
        <v>0</v>
      </c>
      <c r="H147" s="40">
        <v>0</v>
      </c>
      <c r="I147" s="40">
        <v>0</v>
      </c>
      <c r="J147" s="40">
        <f t="shared" ref="J147" si="259">K147</f>
        <v>1841698.6</v>
      </c>
      <c r="K147" s="40">
        <v>1841698.6</v>
      </c>
      <c r="L147" s="40">
        <f t="shared" ref="L147" si="260">J147-O147</f>
        <v>0</v>
      </c>
      <c r="M147" s="40">
        <v>0</v>
      </c>
      <c r="N147" s="40">
        <v>0</v>
      </c>
      <c r="O147" s="40">
        <f t="shared" ref="O147" si="261">J147</f>
        <v>1841698.6</v>
      </c>
      <c r="P147" s="40">
        <f t="shared" ref="P147" si="262">J147</f>
        <v>1841698.6</v>
      </c>
      <c r="Q147" s="32"/>
    </row>
    <row r="148" spans="1:18" s="41" customFormat="1" ht="33" x14ac:dyDescent="0.25">
      <c r="A148" s="36" t="s">
        <v>234</v>
      </c>
      <c r="B148" s="36" t="s">
        <v>145</v>
      </c>
      <c r="C148" s="36"/>
      <c r="D148" s="60" t="s">
        <v>146</v>
      </c>
      <c r="E148" s="38">
        <f>E151</f>
        <v>0</v>
      </c>
      <c r="F148" s="38">
        <f t="shared" ref="F148:I148" si="263">F151</f>
        <v>0</v>
      </c>
      <c r="G148" s="38">
        <f t="shared" si="263"/>
        <v>0</v>
      </c>
      <c r="H148" s="38">
        <f t="shared" si="263"/>
        <v>0</v>
      </c>
      <c r="I148" s="38">
        <f t="shared" si="263"/>
        <v>0</v>
      </c>
      <c r="J148" s="38">
        <f>J149+J150</f>
        <v>3614357.87</v>
      </c>
      <c r="K148" s="38">
        <f t="shared" ref="K148:P148" si="264">K149+K150</f>
        <v>3614357.87</v>
      </c>
      <c r="L148" s="38">
        <f t="shared" si="264"/>
        <v>0</v>
      </c>
      <c r="M148" s="38">
        <f t="shared" si="264"/>
        <v>0</v>
      </c>
      <c r="N148" s="38">
        <f t="shared" si="264"/>
        <v>0</v>
      </c>
      <c r="O148" s="38">
        <f t="shared" si="264"/>
        <v>3614357.87</v>
      </c>
      <c r="P148" s="38">
        <f t="shared" si="264"/>
        <v>3614357.87</v>
      </c>
      <c r="Q148" s="32"/>
    </row>
    <row r="149" spans="1:18" s="48" customFormat="1" ht="33" x14ac:dyDescent="0.25">
      <c r="A149" s="42" t="s">
        <v>235</v>
      </c>
      <c r="B149" s="42">
        <v>6011</v>
      </c>
      <c r="C149" s="42" t="s">
        <v>55</v>
      </c>
      <c r="D149" s="63" t="s">
        <v>230</v>
      </c>
      <c r="E149" s="45">
        <v>0</v>
      </c>
      <c r="F149" s="46">
        <v>0</v>
      </c>
      <c r="G149" s="46">
        <v>0</v>
      </c>
      <c r="H149" s="46">
        <v>0</v>
      </c>
      <c r="I149" s="46">
        <v>0</v>
      </c>
      <c r="J149" s="46">
        <f t="shared" ref="J149:J151" si="265">K149</f>
        <v>3114357.87</v>
      </c>
      <c r="K149" s="47">
        <v>3114357.87</v>
      </c>
      <c r="L149" s="46">
        <f t="shared" ref="L149:L151" si="266">J149-O149</f>
        <v>0</v>
      </c>
      <c r="M149" s="46">
        <v>0</v>
      </c>
      <c r="N149" s="46">
        <v>0</v>
      </c>
      <c r="O149" s="46">
        <f t="shared" ref="O149:O151" si="267">J149</f>
        <v>3114357.87</v>
      </c>
      <c r="P149" s="46">
        <f t="shared" ref="P149:P151" si="268">J149</f>
        <v>3114357.87</v>
      </c>
      <c r="Q149" s="32"/>
    </row>
    <row r="150" spans="1:18" s="48" customFormat="1" ht="33" x14ac:dyDescent="0.25">
      <c r="A150" s="42">
        <v>4516015</v>
      </c>
      <c r="B150" s="42">
        <v>6015</v>
      </c>
      <c r="C150" s="42" t="s">
        <v>88</v>
      </c>
      <c r="D150" s="63" t="s">
        <v>218</v>
      </c>
      <c r="E150" s="45">
        <v>0</v>
      </c>
      <c r="F150" s="46">
        <v>0</v>
      </c>
      <c r="G150" s="46">
        <v>0</v>
      </c>
      <c r="H150" s="46">
        <v>0</v>
      </c>
      <c r="I150" s="46">
        <v>0</v>
      </c>
      <c r="J150" s="46">
        <f t="shared" ref="J150" si="269">K150</f>
        <v>500000</v>
      </c>
      <c r="K150" s="47">
        <v>500000</v>
      </c>
      <c r="L150" s="46">
        <f t="shared" ref="L150" si="270">J150-O150</f>
        <v>0</v>
      </c>
      <c r="M150" s="46">
        <v>0</v>
      </c>
      <c r="N150" s="46">
        <v>0</v>
      </c>
      <c r="O150" s="46">
        <f t="shared" ref="O150" si="271">J150</f>
        <v>500000</v>
      </c>
      <c r="P150" s="46">
        <f t="shared" ref="P150" si="272">J150</f>
        <v>500000</v>
      </c>
      <c r="Q150" s="32"/>
    </row>
    <row r="151" spans="1:18" s="69" customFormat="1" ht="16.5" x14ac:dyDescent="0.25">
      <c r="A151" s="70" t="s">
        <v>236</v>
      </c>
      <c r="B151" s="70">
        <v>6030</v>
      </c>
      <c r="C151" s="70" t="s">
        <v>88</v>
      </c>
      <c r="D151" s="50" t="s">
        <v>89</v>
      </c>
      <c r="E151" s="68">
        <v>0</v>
      </c>
      <c r="F151" s="40">
        <v>0</v>
      </c>
      <c r="G151" s="40">
        <v>0</v>
      </c>
      <c r="H151" s="40">
        <v>0</v>
      </c>
      <c r="I151" s="40">
        <v>0</v>
      </c>
      <c r="J151" s="40">
        <f t="shared" si="265"/>
        <v>3200004</v>
      </c>
      <c r="K151" s="40">
        <v>3200004</v>
      </c>
      <c r="L151" s="40">
        <f t="shared" si="266"/>
        <v>0</v>
      </c>
      <c r="M151" s="40">
        <v>0</v>
      </c>
      <c r="N151" s="40">
        <v>0</v>
      </c>
      <c r="O151" s="40">
        <f t="shared" si="267"/>
        <v>3200004</v>
      </c>
      <c r="P151" s="40">
        <f t="shared" si="268"/>
        <v>3200004</v>
      </c>
      <c r="Q151" s="32"/>
    </row>
    <row r="152" spans="1:18" s="84" customFormat="1" ht="33" x14ac:dyDescent="0.25">
      <c r="A152" s="83" t="s">
        <v>204</v>
      </c>
      <c r="B152" s="36" t="s">
        <v>248</v>
      </c>
      <c r="C152" s="15"/>
      <c r="D152" s="60" t="s">
        <v>140</v>
      </c>
      <c r="E152" s="68">
        <f>E153</f>
        <v>0</v>
      </c>
      <c r="F152" s="68">
        <f t="shared" ref="F152:P152" si="273">F153</f>
        <v>0</v>
      </c>
      <c r="G152" s="68">
        <f t="shared" si="273"/>
        <v>0</v>
      </c>
      <c r="H152" s="68">
        <f t="shared" si="273"/>
        <v>0</v>
      </c>
      <c r="I152" s="68">
        <f t="shared" si="273"/>
        <v>0</v>
      </c>
      <c r="J152" s="68">
        <f t="shared" si="273"/>
        <v>4593939.53148345</v>
      </c>
      <c r="K152" s="68">
        <f t="shared" si="273"/>
        <v>4593939.53148345</v>
      </c>
      <c r="L152" s="68">
        <f t="shared" si="273"/>
        <v>0</v>
      </c>
      <c r="M152" s="68">
        <f t="shared" si="273"/>
        <v>0</v>
      </c>
      <c r="N152" s="68">
        <f t="shared" si="273"/>
        <v>0</v>
      </c>
      <c r="O152" s="68">
        <f t="shared" si="273"/>
        <v>4593939.53148345</v>
      </c>
      <c r="P152" s="68">
        <f t="shared" si="273"/>
        <v>4593939.53148345</v>
      </c>
      <c r="Q152" s="32"/>
      <c r="R152" s="89"/>
    </row>
    <row r="153" spans="1:18" s="82" customFormat="1" ht="49.5" x14ac:dyDescent="0.25">
      <c r="A153" s="77" t="s">
        <v>107</v>
      </c>
      <c r="B153" s="77" t="s">
        <v>90</v>
      </c>
      <c r="C153" s="77" t="s">
        <v>91</v>
      </c>
      <c r="D153" s="44" t="s">
        <v>92</v>
      </c>
      <c r="E153" s="81">
        <v>0</v>
      </c>
      <c r="F153" s="47">
        <v>0</v>
      </c>
      <c r="G153" s="47">
        <v>0</v>
      </c>
      <c r="H153" s="47">
        <v>0</v>
      </c>
      <c r="I153" s="47">
        <v>0</v>
      </c>
      <c r="J153" s="47">
        <f t="shared" ref="J153" si="274">K153</f>
        <v>4593939.53148345</v>
      </c>
      <c r="K153" s="47">
        <v>4593939.53148345</v>
      </c>
      <c r="L153" s="47">
        <f t="shared" ref="L153" si="275">J153-O153</f>
        <v>0</v>
      </c>
      <c r="M153" s="47">
        <v>0</v>
      </c>
      <c r="N153" s="47">
        <v>0</v>
      </c>
      <c r="O153" s="47">
        <f t="shared" ref="O153" si="276">J153</f>
        <v>4593939.53148345</v>
      </c>
      <c r="P153" s="47">
        <f t="shared" ref="P153" si="277">J153</f>
        <v>4593939.53148345</v>
      </c>
      <c r="Q153" s="32"/>
    </row>
    <row r="154" spans="1:18" s="92" customFormat="1" ht="16.5" x14ac:dyDescent="0.25">
      <c r="A154" s="28" t="s">
        <v>108</v>
      </c>
      <c r="B154" s="28"/>
      <c r="C154" s="28"/>
      <c r="D154" s="29" t="s">
        <v>109</v>
      </c>
      <c r="E154" s="80">
        <f>E156+E157+E160</f>
        <v>0</v>
      </c>
      <c r="F154" s="80">
        <f t="shared" ref="F154:P154" si="278">F156+F157+F160</f>
        <v>0</v>
      </c>
      <c r="G154" s="80">
        <f t="shared" si="278"/>
        <v>0</v>
      </c>
      <c r="H154" s="80">
        <f t="shared" si="278"/>
        <v>0</v>
      </c>
      <c r="I154" s="80">
        <f t="shared" si="278"/>
        <v>0</v>
      </c>
      <c r="J154" s="80">
        <f t="shared" si="278"/>
        <v>6450000</v>
      </c>
      <c r="K154" s="80">
        <f t="shared" si="278"/>
        <v>6450000</v>
      </c>
      <c r="L154" s="80">
        <f t="shared" si="278"/>
        <v>0</v>
      </c>
      <c r="M154" s="80">
        <f t="shared" si="278"/>
        <v>0</v>
      </c>
      <c r="N154" s="80">
        <f t="shared" si="278"/>
        <v>0</v>
      </c>
      <c r="O154" s="80">
        <f t="shared" si="278"/>
        <v>6450000</v>
      </c>
      <c r="P154" s="80">
        <f t="shared" si="278"/>
        <v>6450000</v>
      </c>
      <c r="Q154" s="32"/>
    </row>
    <row r="155" spans="1:18" s="69" customFormat="1" ht="16.5" x14ac:dyDescent="0.25">
      <c r="A155" s="28" t="s">
        <v>110</v>
      </c>
      <c r="B155" s="28"/>
      <c r="C155" s="28"/>
      <c r="D155" s="34" t="s">
        <v>109</v>
      </c>
      <c r="E155" s="88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32"/>
    </row>
    <row r="156" spans="1:18" s="69" customFormat="1" ht="33" x14ac:dyDescent="0.25">
      <c r="A156" s="36">
        <v>4610160</v>
      </c>
      <c r="B156" s="36" t="s">
        <v>29</v>
      </c>
      <c r="C156" s="36" t="s">
        <v>30</v>
      </c>
      <c r="D156" s="60" t="s">
        <v>260</v>
      </c>
      <c r="E156" s="68">
        <v>0</v>
      </c>
      <c r="F156" s="40">
        <v>0</v>
      </c>
      <c r="G156" s="40">
        <v>0</v>
      </c>
      <c r="H156" s="40">
        <v>0</v>
      </c>
      <c r="I156" s="40">
        <v>0</v>
      </c>
      <c r="J156" s="40">
        <f t="shared" ref="J156" si="279">K156</f>
        <v>1595262.13</v>
      </c>
      <c r="K156" s="40">
        <v>1595262.13</v>
      </c>
      <c r="L156" s="40">
        <f t="shared" ref="L156" si="280">J156-O156</f>
        <v>0</v>
      </c>
      <c r="M156" s="40">
        <v>0</v>
      </c>
      <c r="N156" s="40">
        <v>0</v>
      </c>
      <c r="O156" s="40">
        <f t="shared" ref="O156" si="281">J156</f>
        <v>1595262.13</v>
      </c>
      <c r="P156" s="40">
        <f t="shared" ref="P156" si="282">J156</f>
        <v>1595262.13</v>
      </c>
      <c r="Q156" s="32"/>
    </row>
    <row r="157" spans="1:18" s="41" customFormat="1" ht="33" x14ac:dyDescent="0.25">
      <c r="A157" s="36" t="s">
        <v>238</v>
      </c>
      <c r="B157" s="36" t="s">
        <v>145</v>
      </c>
      <c r="C157" s="36"/>
      <c r="D157" s="60" t="s">
        <v>146</v>
      </c>
      <c r="E157" s="38">
        <f>E159</f>
        <v>0</v>
      </c>
      <c r="F157" s="38">
        <f t="shared" ref="F157:I157" si="283">F159</f>
        <v>0</v>
      </c>
      <c r="G157" s="38">
        <f t="shared" si="283"/>
        <v>0</v>
      </c>
      <c r="H157" s="38">
        <f t="shared" si="283"/>
        <v>0</v>
      </c>
      <c r="I157" s="38">
        <f t="shared" si="283"/>
        <v>0</v>
      </c>
      <c r="J157" s="38">
        <f>J158+J159</f>
        <v>1972470.47</v>
      </c>
      <c r="K157" s="38">
        <f t="shared" ref="K157" si="284">K158+K159</f>
        <v>1972470.47</v>
      </c>
      <c r="L157" s="38">
        <f t="shared" ref="L157" si="285">L158+L159</f>
        <v>0</v>
      </c>
      <c r="M157" s="38">
        <f t="shared" ref="M157" si="286">M158+M159</f>
        <v>0</v>
      </c>
      <c r="N157" s="38">
        <f t="shared" ref="N157" si="287">N158+N159</f>
        <v>0</v>
      </c>
      <c r="O157" s="38">
        <f t="shared" ref="O157" si="288">O158+O159</f>
        <v>1972470.47</v>
      </c>
      <c r="P157" s="38">
        <f t="shared" ref="P157" si="289">P158+P159</f>
        <v>1972470.47</v>
      </c>
      <c r="Q157" s="32"/>
    </row>
    <row r="158" spans="1:18" s="48" customFormat="1" ht="33" x14ac:dyDescent="0.25">
      <c r="A158" s="42" t="s">
        <v>239</v>
      </c>
      <c r="B158" s="42">
        <v>6011</v>
      </c>
      <c r="C158" s="42" t="s">
        <v>55</v>
      </c>
      <c r="D158" s="63" t="s">
        <v>230</v>
      </c>
      <c r="E158" s="45">
        <v>0</v>
      </c>
      <c r="F158" s="46">
        <v>0</v>
      </c>
      <c r="G158" s="46">
        <v>0</v>
      </c>
      <c r="H158" s="46">
        <v>0</v>
      </c>
      <c r="I158" s="46">
        <v>0</v>
      </c>
      <c r="J158" s="46">
        <f t="shared" ref="J158:J159" si="290">K158</f>
        <v>972470.47</v>
      </c>
      <c r="K158" s="47">
        <v>972470.47</v>
      </c>
      <c r="L158" s="46">
        <f t="shared" ref="L158:L159" si="291">J158-O158</f>
        <v>0</v>
      </c>
      <c r="M158" s="46">
        <v>0</v>
      </c>
      <c r="N158" s="46">
        <v>0</v>
      </c>
      <c r="O158" s="46">
        <f t="shared" ref="O158:O159" si="292">J158</f>
        <v>972470.47</v>
      </c>
      <c r="P158" s="46">
        <f t="shared" ref="P158:P159" si="293">J158</f>
        <v>972470.47</v>
      </c>
      <c r="Q158" s="32"/>
    </row>
    <row r="159" spans="1:18" s="48" customFormat="1" ht="33" x14ac:dyDescent="0.25">
      <c r="A159" s="42" t="s">
        <v>240</v>
      </c>
      <c r="B159" s="42">
        <v>6015</v>
      </c>
      <c r="C159" s="42" t="s">
        <v>88</v>
      </c>
      <c r="D159" s="63" t="s">
        <v>218</v>
      </c>
      <c r="E159" s="45">
        <v>0</v>
      </c>
      <c r="F159" s="46">
        <v>0</v>
      </c>
      <c r="G159" s="46">
        <v>0</v>
      </c>
      <c r="H159" s="46">
        <v>0</v>
      </c>
      <c r="I159" s="46">
        <v>0</v>
      </c>
      <c r="J159" s="46">
        <f t="shared" si="290"/>
        <v>1000000</v>
      </c>
      <c r="K159" s="47">
        <v>1000000</v>
      </c>
      <c r="L159" s="46">
        <f t="shared" si="291"/>
        <v>0</v>
      </c>
      <c r="M159" s="46">
        <v>0</v>
      </c>
      <c r="N159" s="46">
        <v>0</v>
      </c>
      <c r="O159" s="46">
        <f t="shared" si="292"/>
        <v>1000000</v>
      </c>
      <c r="P159" s="46">
        <f t="shared" si="293"/>
        <v>1000000</v>
      </c>
      <c r="Q159" s="32"/>
    </row>
    <row r="160" spans="1:18" s="84" customFormat="1" ht="33" x14ac:dyDescent="0.25">
      <c r="A160" s="83" t="s">
        <v>205</v>
      </c>
      <c r="B160" s="70" t="s">
        <v>248</v>
      </c>
      <c r="C160" s="15"/>
      <c r="D160" s="50" t="s">
        <v>140</v>
      </c>
      <c r="E160" s="68">
        <f>E161</f>
        <v>0</v>
      </c>
      <c r="F160" s="68">
        <f t="shared" ref="F160" si="294">F161</f>
        <v>0</v>
      </c>
      <c r="G160" s="68">
        <f t="shared" ref="G160" si="295">G161</f>
        <v>0</v>
      </c>
      <c r="H160" s="68">
        <f t="shared" ref="H160" si="296">H161</f>
        <v>0</v>
      </c>
      <c r="I160" s="68">
        <f t="shared" ref="I160" si="297">I161</f>
        <v>0</v>
      </c>
      <c r="J160" s="68">
        <f t="shared" ref="J160" si="298">J161</f>
        <v>2882267.4</v>
      </c>
      <c r="K160" s="68">
        <f t="shared" ref="K160" si="299">K161</f>
        <v>2882267.4</v>
      </c>
      <c r="L160" s="68">
        <f t="shared" ref="L160" si="300">L161</f>
        <v>0</v>
      </c>
      <c r="M160" s="68">
        <f t="shared" ref="M160" si="301">M161</f>
        <v>0</v>
      </c>
      <c r="N160" s="68">
        <f t="shared" ref="N160" si="302">N161</f>
        <v>0</v>
      </c>
      <c r="O160" s="68">
        <f t="shared" ref="O160" si="303">O161</f>
        <v>2882267.4</v>
      </c>
      <c r="P160" s="68">
        <f t="shared" ref="P160" si="304">P161</f>
        <v>2882267.4</v>
      </c>
      <c r="Q160" s="32"/>
      <c r="R160" s="89"/>
    </row>
    <row r="161" spans="1:17" s="82" customFormat="1" ht="49.5" x14ac:dyDescent="0.25">
      <c r="A161" s="77" t="s">
        <v>111</v>
      </c>
      <c r="B161" s="77" t="s">
        <v>90</v>
      </c>
      <c r="C161" s="77" t="s">
        <v>91</v>
      </c>
      <c r="D161" s="44" t="s">
        <v>92</v>
      </c>
      <c r="E161" s="81">
        <v>0</v>
      </c>
      <c r="F161" s="47">
        <v>0</v>
      </c>
      <c r="G161" s="47">
        <v>0</v>
      </c>
      <c r="H161" s="47">
        <v>0</v>
      </c>
      <c r="I161" s="47">
        <v>0</v>
      </c>
      <c r="J161" s="47">
        <f t="shared" ref="J161" si="305">K161</f>
        <v>2882267.4</v>
      </c>
      <c r="K161" s="47">
        <v>2882267.4</v>
      </c>
      <c r="L161" s="47">
        <f t="shared" ref="L161" si="306">J161-O161</f>
        <v>0</v>
      </c>
      <c r="M161" s="47">
        <v>0</v>
      </c>
      <c r="N161" s="47">
        <v>0</v>
      </c>
      <c r="O161" s="47">
        <f t="shared" ref="O161" si="307">J161</f>
        <v>2882267.4</v>
      </c>
      <c r="P161" s="47">
        <f t="shared" ref="P161" si="308">J161</f>
        <v>2882267.4</v>
      </c>
      <c r="Q161" s="32"/>
    </row>
    <row r="162" spans="1:17" s="69" customFormat="1" ht="16.5" x14ac:dyDescent="0.25">
      <c r="A162" s="94" t="s">
        <v>206</v>
      </c>
      <c r="B162" s="94"/>
      <c r="C162" s="94"/>
      <c r="D162" s="95" t="s">
        <v>112</v>
      </c>
      <c r="E162" s="80">
        <f t="shared" ref="E162:P162" si="309">E164+E166+E165</f>
        <v>0</v>
      </c>
      <c r="F162" s="80">
        <f t="shared" si="309"/>
        <v>0</v>
      </c>
      <c r="G162" s="80">
        <f t="shared" si="309"/>
        <v>0</v>
      </c>
      <c r="H162" s="80">
        <f t="shared" si="309"/>
        <v>0</v>
      </c>
      <c r="I162" s="80">
        <f t="shared" si="309"/>
        <v>0</v>
      </c>
      <c r="J162" s="80">
        <f t="shared" si="309"/>
        <v>18142253.199999999</v>
      </c>
      <c r="K162" s="80">
        <f t="shared" si="309"/>
        <v>18142253.199999999</v>
      </c>
      <c r="L162" s="80">
        <f t="shared" si="309"/>
        <v>0</v>
      </c>
      <c r="M162" s="80">
        <f t="shared" si="309"/>
        <v>0</v>
      </c>
      <c r="N162" s="80">
        <f t="shared" si="309"/>
        <v>0</v>
      </c>
      <c r="O162" s="80">
        <f t="shared" si="309"/>
        <v>18142253.199999999</v>
      </c>
      <c r="P162" s="80">
        <f t="shared" si="309"/>
        <v>18142253.199999999</v>
      </c>
      <c r="Q162" s="32"/>
    </row>
    <row r="163" spans="1:17" s="69" customFormat="1" ht="16.5" x14ac:dyDescent="0.25">
      <c r="A163" s="94" t="s">
        <v>207</v>
      </c>
      <c r="B163" s="94"/>
      <c r="C163" s="94"/>
      <c r="D163" s="96" t="s">
        <v>112</v>
      </c>
      <c r="E163" s="68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32"/>
    </row>
    <row r="164" spans="1:17" s="69" customFormat="1" ht="33" x14ac:dyDescent="0.25">
      <c r="A164" s="70">
        <v>4710160</v>
      </c>
      <c r="B164" s="70" t="s">
        <v>29</v>
      </c>
      <c r="C164" s="70" t="s">
        <v>30</v>
      </c>
      <c r="D164" s="50" t="s">
        <v>260</v>
      </c>
      <c r="E164" s="68">
        <v>0</v>
      </c>
      <c r="F164" s="40">
        <v>0</v>
      </c>
      <c r="G164" s="40">
        <v>0</v>
      </c>
      <c r="H164" s="40">
        <v>0</v>
      </c>
      <c r="I164" s="40">
        <v>0</v>
      </c>
      <c r="J164" s="40">
        <f t="shared" ref="J164:J167" si="310">K164</f>
        <v>10732253.199999999</v>
      </c>
      <c r="K164" s="40">
        <v>10732253.199999999</v>
      </c>
      <c r="L164" s="40">
        <f t="shared" ref="L164:L167" si="311">J164-O164</f>
        <v>0</v>
      </c>
      <c r="M164" s="40">
        <v>0</v>
      </c>
      <c r="N164" s="40">
        <v>0</v>
      </c>
      <c r="O164" s="40">
        <f t="shared" ref="O164:O167" si="312">J164</f>
        <v>10732253.199999999</v>
      </c>
      <c r="P164" s="40">
        <f t="shared" ref="P164:P167" si="313">J164</f>
        <v>10732253.199999999</v>
      </c>
      <c r="Q164" s="32"/>
    </row>
    <row r="165" spans="1:17" s="69" customFormat="1" ht="16.5" x14ac:dyDescent="0.25">
      <c r="A165" s="70">
        <v>4718230</v>
      </c>
      <c r="B165" s="70">
        <v>8230</v>
      </c>
      <c r="C165" s="70" t="s">
        <v>116</v>
      </c>
      <c r="D165" s="50" t="s">
        <v>117</v>
      </c>
      <c r="E165" s="68">
        <v>0</v>
      </c>
      <c r="F165" s="40">
        <v>0</v>
      </c>
      <c r="G165" s="40">
        <v>0</v>
      </c>
      <c r="H165" s="40">
        <v>0</v>
      </c>
      <c r="I165" s="40">
        <v>0</v>
      </c>
      <c r="J165" s="40">
        <f>K165</f>
        <v>650000</v>
      </c>
      <c r="K165" s="40">
        <v>650000</v>
      </c>
      <c r="L165" s="40">
        <f>J165-O165</f>
        <v>0</v>
      </c>
      <c r="M165" s="40">
        <v>0</v>
      </c>
      <c r="N165" s="40">
        <v>0</v>
      </c>
      <c r="O165" s="40">
        <f>J165</f>
        <v>650000</v>
      </c>
      <c r="P165" s="40">
        <f>J165</f>
        <v>650000</v>
      </c>
      <c r="Q165" s="32"/>
    </row>
    <row r="166" spans="1:17" s="69" customFormat="1" ht="16.5" x14ac:dyDescent="0.25">
      <c r="A166" s="70" t="s">
        <v>210</v>
      </c>
      <c r="B166" s="70" t="s">
        <v>127</v>
      </c>
      <c r="C166" s="70"/>
      <c r="D166" s="50" t="s">
        <v>188</v>
      </c>
      <c r="E166" s="68">
        <f>E167</f>
        <v>0</v>
      </c>
      <c r="F166" s="68">
        <f t="shared" ref="F166:P166" si="314">F167</f>
        <v>0</v>
      </c>
      <c r="G166" s="68">
        <f t="shared" si="314"/>
        <v>0</v>
      </c>
      <c r="H166" s="68">
        <f t="shared" si="314"/>
        <v>0</v>
      </c>
      <c r="I166" s="68">
        <f t="shared" si="314"/>
        <v>0</v>
      </c>
      <c r="J166" s="68">
        <f t="shared" si="314"/>
        <v>6760000</v>
      </c>
      <c r="K166" s="68">
        <f t="shared" si="314"/>
        <v>6760000</v>
      </c>
      <c r="L166" s="68">
        <f t="shared" si="314"/>
        <v>0</v>
      </c>
      <c r="M166" s="68">
        <f t="shared" si="314"/>
        <v>0</v>
      </c>
      <c r="N166" s="68">
        <f t="shared" si="314"/>
        <v>0</v>
      </c>
      <c r="O166" s="68">
        <f t="shared" si="314"/>
        <v>6760000</v>
      </c>
      <c r="P166" s="68">
        <f t="shared" si="314"/>
        <v>6760000</v>
      </c>
      <c r="Q166" s="32"/>
    </row>
    <row r="167" spans="1:17" s="82" customFormat="1" ht="16.5" x14ac:dyDescent="0.25">
      <c r="A167" s="77" t="s">
        <v>208</v>
      </c>
      <c r="B167" s="77" t="s">
        <v>159</v>
      </c>
      <c r="C167" s="77" t="s">
        <v>14</v>
      </c>
      <c r="D167" s="44" t="s">
        <v>67</v>
      </c>
      <c r="E167" s="81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f t="shared" si="310"/>
        <v>6760000</v>
      </c>
      <c r="K167" s="47">
        <v>6760000</v>
      </c>
      <c r="L167" s="47">
        <f t="shared" si="311"/>
        <v>0</v>
      </c>
      <c r="M167" s="47">
        <v>0</v>
      </c>
      <c r="N167" s="47">
        <v>0</v>
      </c>
      <c r="O167" s="47">
        <f t="shared" si="312"/>
        <v>6760000</v>
      </c>
      <c r="P167" s="47">
        <f t="shared" si="313"/>
        <v>6760000</v>
      </c>
      <c r="Q167" s="32"/>
    </row>
    <row r="168" spans="1:17" s="88" customFormat="1" ht="16.5" x14ac:dyDescent="0.25">
      <c r="A168" s="97" t="s">
        <v>3</v>
      </c>
      <c r="B168" s="98"/>
      <c r="C168" s="98"/>
      <c r="D168" s="99"/>
      <c r="E168" s="100">
        <f t="shared" ref="E168:P168" si="315">E162+E154+E145+E134+E125+E117+E111+E102+E105+E96+E93+E90+E82+E76+E68+E64+E51+E44+E38+E32+E26+E15</f>
        <v>0</v>
      </c>
      <c r="F168" s="100">
        <f t="shared" si="315"/>
        <v>0</v>
      </c>
      <c r="G168" s="100">
        <f t="shared" si="315"/>
        <v>0</v>
      </c>
      <c r="H168" s="100">
        <f t="shared" si="315"/>
        <v>0</v>
      </c>
      <c r="I168" s="100">
        <f t="shared" si="315"/>
        <v>0</v>
      </c>
      <c r="J168" s="100">
        <f t="shared" si="315"/>
        <v>1.483425498008728E-3</v>
      </c>
      <c r="K168" s="100">
        <f t="shared" si="315"/>
        <v>1.483425498008728E-3</v>
      </c>
      <c r="L168" s="100">
        <f t="shared" si="315"/>
        <v>0</v>
      </c>
      <c r="M168" s="100">
        <f t="shared" si="315"/>
        <v>0</v>
      </c>
      <c r="N168" s="100">
        <f t="shared" si="315"/>
        <v>0</v>
      </c>
      <c r="O168" s="100">
        <f t="shared" si="315"/>
        <v>1.483425498008728E-3</v>
      </c>
      <c r="P168" s="100">
        <f t="shared" si="315"/>
        <v>1.483425498008728E-3</v>
      </c>
      <c r="Q168" s="87"/>
    </row>
    <row r="169" spans="1:17" s="18" customFormat="1" ht="16.5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6"/>
      <c r="L169" s="12"/>
      <c r="M169" s="12"/>
      <c r="N169" s="12"/>
      <c r="O169" s="12"/>
      <c r="P169" s="12"/>
    </row>
    <row r="170" spans="1:17" s="18" customFormat="1" ht="16.5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01"/>
      <c r="L170" s="12"/>
      <c r="M170" s="12"/>
      <c r="N170" s="12"/>
      <c r="O170" s="12"/>
      <c r="P170" s="12"/>
    </row>
    <row r="171" spans="1:17" s="18" customFormat="1" ht="27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02"/>
      <c r="K171" s="16"/>
      <c r="L171" s="12"/>
      <c r="M171" s="12"/>
      <c r="N171" s="12"/>
      <c r="O171" s="102"/>
      <c r="P171" s="12"/>
    </row>
    <row r="172" spans="1:17" s="18" customFormat="1" ht="23.25" x14ac:dyDescent="0.35">
      <c r="A172" s="104" t="s">
        <v>275</v>
      </c>
      <c r="B172" s="104"/>
      <c r="C172" s="104"/>
      <c r="D172" s="104"/>
      <c r="E172" s="105"/>
      <c r="F172" s="106"/>
      <c r="G172" s="107"/>
      <c r="H172" s="108"/>
      <c r="I172" s="109"/>
      <c r="J172" s="110"/>
      <c r="K172" s="104" t="s">
        <v>276</v>
      </c>
      <c r="L172" s="106"/>
      <c r="M172" s="13"/>
      <c r="N172" s="13"/>
      <c r="O172" s="12"/>
      <c r="P172" s="12"/>
    </row>
    <row r="173" spans="1:17" s="18" customFormat="1" ht="40.5" customHeight="1" x14ac:dyDescent="0.35">
      <c r="A173" s="111"/>
      <c r="B173" s="111"/>
      <c r="C173" s="111"/>
      <c r="D173" s="111"/>
      <c r="E173" s="111"/>
      <c r="F173" s="111"/>
      <c r="G173" s="112"/>
      <c r="H173" s="111"/>
      <c r="I173" s="111"/>
      <c r="J173" s="111"/>
      <c r="K173" s="111"/>
      <c r="L173" s="106"/>
      <c r="M173" s="13"/>
      <c r="N173" s="13"/>
      <c r="O173" s="12"/>
      <c r="P173" s="12"/>
    </row>
    <row r="174" spans="1:17" s="18" customFormat="1" ht="23.25" x14ac:dyDescent="0.35">
      <c r="A174" s="104" t="s">
        <v>118</v>
      </c>
      <c r="B174" s="104"/>
      <c r="C174" s="104"/>
      <c r="D174" s="104"/>
      <c r="E174" s="104"/>
      <c r="F174" s="104"/>
      <c r="G174" s="113"/>
      <c r="H174" s="104"/>
      <c r="I174" s="104"/>
      <c r="J174" s="104"/>
      <c r="K174" s="104"/>
      <c r="L174" s="106"/>
      <c r="M174" s="13"/>
      <c r="N174" s="13"/>
      <c r="O174" s="12"/>
      <c r="P174" s="12"/>
    </row>
    <row r="175" spans="1:17" s="18" customFormat="1" ht="23.25" x14ac:dyDescent="0.35">
      <c r="A175" s="104" t="s">
        <v>119</v>
      </c>
      <c r="B175" s="104"/>
      <c r="C175" s="104"/>
      <c r="D175" s="104"/>
      <c r="E175" s="104"/>
      <c r="F175" s="104"/>
      <c r="G175" s="113"/>
      <c r="H175" s="104"/>
      <c r="I175" s="104"/>
      <c r="J175" s="104"/>
      <c r="K175" s="104" t="s">
        <v>242</v>
      </c>
      <c r="L175" s="106"/>
      <c r="M175" s="13"/>
      <c r="N175" s="13"/>
      <c r="O175" s="12"/>
      <c r="P175" s="12"/>
    </row>
    <row r="176" spans="1:17" s="18" customFormat="1" ht="57.75" customHeight="1" x14ac:dyDescent="0.35">
      <c r="A176" s="104"/>
      <c r="B176" s="104"/>
      <c r="C176" s="104"/>
      <c r="D176" s="104"/>
      <c r="E176" s="104"/>
      <c r="F176" s="104"/>
      <c r="G176" s="113"/>
      <c r="H176" s="104"/>
      <c r="I176" s="104"/>
      <c r="J176" s="104"/>
      <c r="K176" s="104"/>
      <c r="L176" s="106"/>
      <c r="M176" s="13"/>
      <c r="N176" s="13"/>
      <c r="O176" s="12"/>
      <c r="P176" s="12"/>
    </row>
    <row r="177" spans="1:16" s="18" customFormat="1" ht="23.25" x14ac:dyDescent="0.35">
      <c r="A177" s="104" t="s">
        <v>120</v>
      </c>
      <c r="B177" s="104"/>
      <c r="C177" s="104"/>
      <c r="D177" s="104"/>
      <c r="E177" s="104"/>
      <c r="F177" s="104"/>
      <c r="G177" s="113"/>
      <c r="H177" s="104"/>
      <c r="I177" s="104"/>
      <c r="J177" s="104"/>
      <c r="K177" s="104"/>
      <c r="L177" s="106"/>
      <c r="M177" s="13"/>
      <c r="N177" s="13"/>
      <c r="O177" s="12"/>
      <c r="P177" s="12"/>
    </row>
    <row r="178" spans="1:16" s="18" customFormat="1" ht="23.25" x14ac:dyDescent="0.35">
      <c r="A178" s="104" t="s">
        <v>241</v>
      </c>
      <c r="B178" s="104"/>
      <c r="C178" s="104"/>
      <c r="D178" s="104"/>
      <c r="E178" s="104"/>
      <c r="F178" s="104"/>
      <c r="G178" s="113"/>
      <c r="H178" s="104"/>
      <c r="I178" s="104"/>
      <c r="J178" s="104"/>
      <c r="K178" s="104" t="s">
        <v>209</v>
      </c>
      <c r="L178" s="106"/>
      <c r="M178" s="13"/>
      <c r="N178" s="13"/>
      <c r="O178" s="12"/>
      <c r="P178" s="12"/>
    </row>
    <row r="179" spans="1:16" s="18" customFormat="1" ht="25.5" customHeight="1" x14ac:dyDescent="0.35">
      <c r="A179" s="111"/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2"/>
      <c r="N179" s="12"/>
      <c r="O179" s="12"/>
      <c r="P179" s="12"/>
    </row>
    <row r="180" spans="1:16" s="18" customFormat="1" ht="23.25" x14ac:dyDescent="0.35">
      <c r="A180" s="111"/>
      <c r="B180" s="111"/>
      <c r="C180" s="111"/>
      <c r="D180" s="111"/>
      <c r="E180" s="111"/>
      <c r="F180" s="111"/>
      <c r="G180" s="111"/>
      <c r="H180" s="111"/>
      <c r="I180" s="111"/>
      <c r="J180" s="111"/>
      <c r="K180" s="114"/>
      <c r="L180" s="111"/>
      <c r="M180" s="12"/>
      <c r="N180" s="12"/>
      <c r="O180" s="12"/>
      <c r="P180" s="12"/>
    </row>
    <row r="181" spans="1:16" s="18" customFormat="1" ht="23.25" x14ac:dyDescent="0.35">
      <c r="A181" s="111" t="s">
        <v>280</v>
      </c>
      <c r="B181" s="111"/>
      <c r="C181" s="111"/>
      <c r="D181" s="111"/>
      <c r="E181" s="111"/>
      <c r="F181" s="111"/>
      <c r="G181" s="111"/>
      <c r="H181" s="111"/>
      <c r="I181" s="111"/>
      <c r="J181" s="111"/>
      <c r="K181" s="114"/>
      <c r="L181" s="111"/>
      <c r="M181" s="12"/>
      <c r="N181" s="12"/>
      <c r="O181" s="12"/>
      <c r="P181" s="12"/>
    </row>
    <row r="182" spans="1:16" s="18" customFormat="1" ht="16.5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6"/>
      <c r="L182" s="12"/>
      <c r="M182" s="12"/>
      <c r="N182" s="12"/>
      <c r="O182" s="12"/>
      <c r="P182" s="12"/>
    </row>
    <row r="183" spans="1:16" s="18" customFormat="1" ht="16.5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6"/>
      <c r="L183" s="12"/>
      <c r="M183" s="12"/>
      <c r="N183" s="12"/>
      <c r="O183" s="12"/>
      <c r="P183" s="12"/>
    </row>
    <row r="184" spans="1:16" ht="15" x14ac:dyDescent="0.2">
      <c r="N184" s="11"/>
    </row>
    <row r="191" spans="1:16" x14ac:dyDescent="0.2">
      <c r="K191" s="14"/>
    </row>
  </sheetData>
  <autoFilter ref="A1:R184">
    <filterColumn colId="14" showButton="0"/>
  </autoFilter>
  <mergeCells count="27">
    <mergeCell ref="O1:P1"/>
    <mergeCell ref="O2:P2"/>
    <mergeCell ref="O3:P3"/>
    <mergeCell ref="O4:P4"/>
    <mergeCell ref="P10:P13"/>
    <mergeCell ref="A5:P5"/>
    <mergeCell ref="M12:M13"/>
    <mergeCell ref="E10:I10"/>
    <mergeCell ref="I11:I13"/>
    <mergeCell ref="C10:C13"/>
    <mergeCell ref="D10:D13"/>
    <mergeCell ref="E11:E13"/>
    <mergeCell ref="J10:O10"/>
    <mergeCell ref="K11:K13"/>
    <mergeCell ref="M11:N11"/>
    <mergeCell ref="L11:L13"/>
    <mergeCell ref="N12:N13"/>
    <mergeCell ref="O11:O13"/>
    <mergeCell ref="A7:B7"/>
    <mergeCell ref="A10:A13"/>
    <mergeCell ref="G12:G13"/>
    <mergeCell ref="H12:H13"/>
    <mergeCell ref="J11:J13"/>
    <mergeCell ref="G11:H11"/>
    <mergeCell ref="A8:B8"/>
    <mergeCell ref="B10:B13"/>
    <mergeCell ref="F11:F13"/>
  </mergeCells>
  <phoneticPr fontId="2" type="noConversion"/>
  <printOptions horizontalCentered="1"/>
  <pageMargins left="0.31496062992125984" right="0.19685039370078741" top="1.1811023622047245" bottom="0.39370078740157483" header="0.51181102362204722" footer="0.31496062992125984"/>
  <pageSetup paperSize="9" scale="40" firstPageNumber="33" fitToHeight="10000" orientation="landscape" useFirstPageNumber="1" verticalDpi="4294967295" r:id="rId1"/>
  <headerFooter scaleWithDoc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lcf76f155ced4ddcb4097134ff3c332f xmlns="a4917ab7-37e8-4443-aef6-e3f4ea2db8b6">
      <Terms xmlns="http://schemas.microsoft.com/office/infopath/2007/PartnerControls"/>
    </lcf76f155ced4ddcb4097134ff3c332f>
    <TaxCatchAll xmlns="56b8d2b0-cf23-4afa-88f3-419d7659e6b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55BFFA3BE492449F26975E0B8E063C" ma:contentTypeVersion="17" ma:contentTypeDescription="Створення нового документа." ma:contentTypeScope="" ma:versionID="eb9c0ee5f704a9e86be39c6c2fb855e9">
  <xsd:schema xmlns:xsd="http://www.w3.org/2001/XMLSchema" xmlns:xs="http://www.w3.org/2001/XMLSchema" xmlns:p="http://schemas.microsoft.com/office/2006/metadata/properties" xmlns:ns2="a4917ab7-37e8-4443-aef6-e3f4ea2db8b6" xmlns:ns3="56b8d2b0-cf23-4afa-88f3-419d7659e6b1" targetNamespace="http://schemas.microsoft.com/office/2006/metadata/properties" ma:root="true" ma:fieldsID="33902431d34dc26c64cceab945eacad4" ns2:_="" ns3:_="">
    <xsd:import namespace="a4917ab7-37e8-4443-aef6-e3f4ea2db8b6"/>
    <xsd:import namespace="56b8d2b0-cf23-4afa-88f3-419d7659e6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917ab7-37e8-4443-aef6-e3f4ea2db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22b355bb-cffc-47a1-83db-275e32157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8d2b0-cf23-4afa-88f3-419d7659e6b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37ef67c-2bbf-454f-9a4f-59b58a1bc060}" ma:internalName="TaxCatchAll" ma:showField="CatchAllData" ma:web="56b8d2b0-cf23-4afa-88f3-419d7659e6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EC7708-DB02-406E-9528-289F73A0D2C0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a4917ab7-37e8-4443-aef6-e3f4ea2db8b6"/>
    <ds:schemaRef ds:uri="http://schemas.microsoft.com/office/2006/documentManagement/types"/>
    <ds:schemaRef ds:uri="56b8d2b0-cf23-4afa-88f3-419d7659e6b1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E86E36-2A86-4B66-90B7-B3CF0DD53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917ab7-37e8-4443-aef6-e3f4ea2db8b6"/>
    <ds:schemaRef ds:uri="56b8d2b0-cf23-4afa-88f3-419d7659e6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дод.2</vt:lpstr>
      <vt:lpstr>дод.2!Заголовки_для_друку</vt:lpstr>
      <vt:lpstr>дод.2!Область_друку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Качаєнко Олена Андріївна</dc:creator>
  <cp:lastModifiedBy>user</cp:lastModifiedBy>
  <cp:lastPrinted>2024-02-12T13:48:38Z</cp:lastPrinted>
  <dcterms:created xsi:type="dcterms:W3CDTF">2014-01-17T10:52:16Z</dcterms:created>
  <dcterms:modified xsi:type="dcterms:W3CDTF">2024-02-13T08:25:58Z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0x0101009855BFFA3BE492449F26975E0B8E063C</vt:lpwstr>
  </property>
  <property fmtid="{D5CDD505-2E9C-101B-9397-08002B2CF9AE}" pid="3" name="Order">
    <vt:r8>15833800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