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50.20\ухвали\Проєкти ухвал - 8 скликання\Д-т економ. розвитку\Економіка\Зміни бюджет розвитку - 5556\після сесії\"/>
    </mc:Choice>
  </mc:AlternateContent>
  <bookViews>
    <workbookView xWindow="0" yWindow="0" windowWidth="28800" windowHeight="11730"/>
  </bookViews>
  <sheets>
    <sheet name="додаток2" sheetId="1" r:id="rId1"/>
  </sheets>
  <definedNames>
    <definedName name="_xlnm._FilterDatabase" localSheetId="0" hidden="1">додаток2!$A$12:$F$329</definedName>
    <definedName name="wrn.Інструкція." localSheetId="0" hidden="1">{#N/A,#N/A,FALSE,"Лист4"}</definedName>
    <definedName name="wrn.Інструкція." hidden="1">{#N/A,#N/A,FALSE,"Лист4"}</definedName>
    <definedName name="_xlnm.Print_Titles" localSheetId="0">додаток2!$12:$12</definedName>
    <definedName name="_xlnm.Print_Area" localSheetId="0">додаток2!$A$1:$F$347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9" i="1" l="1"/>
  <c r="F314" i="1" s="1"/>
  <c r="F309" i="1"/>
  <c r="F306" i="1" s="1"/>
  <c r="F302" i="1"/>
  <c r="F299" i="1"/>
  <c r="F286" i="1"/>
  <c r="F273" i="1"/>
  <c r="F250" i="1"/>
  <c r="F247" i="1"/>
  <c r="F245" i="1"/>
  <c r="F241" i="1" s="1"/>
  <c r="F240" i="1"/>
  <c r="F239" i="1"/>
  <c r="F237" i="1"/>
  <c r="F232" i="1"/>
  <c r="F229" i="1"/>
  <c r="F225" i="1" s="1"/>
  <c r="F218" i="1"/>
  <c r="F212" i="1"/>
  <c r="F211" i="1"/>
  <c r="F210" i="1" s="1"/>
  <c r="F206" i="1"/>
  <c r="F203" i="1"/>
  <c r="F200" i="1"/>
  <c r="F197" i="1"/>
  <c r="F196" i="1"/>
  <c r="F194" i="1"/>
  <c r="F193" i="1"/>
  <c r="F180" i="1"/>
  <c r="F167" i="1"/>
  <c r="F166" i="1"/>
  <c r="F159" i="1" s="1"/>
  <c r="F157" i="1"/>
  <c r="F155" i="1" s="1"/>
  <c r="F154" i="1"/>
  <c r="F152" i="1"/>
  <c r="F148" i="1"/>
  <c r="F147" i="1"/>
  <c r="F144" i="1"/>
  <c r="F143" i="1"/>
  <c r="F135" i="1"/>
  <c r="F131" i="1"/>
  <c r="F128" i="1"/>
  <c r="F127" i="1"/>
  <c r="F126" i="1"/>
  <c r="F125" i="1"/>
  <c r="F124" i="1"/>
  <c r="F123" i="1"/>
  <c r="F122" i="1"/>
  <c r="F120" i="1"/>
  <c r="F105" i="1"/>
  <c r="F82" i="1"/>
  <c r="F13" i="1" s="1"/>
  <c r="F96" i="1" l="1"/>
  <c r="F296" i="1"/>
  <c r="F187" i="1"/>
  <c r="F233" i="1"/>
  <c r="F305" i="1"/>
  <c r="F140" i="1"/>
  <c r="F328" i="1" l="1"/>
</calcChain>
</file>

<file path=xl/sharedStrings.xml><?xml version="1.0" encoding="utf-8"?>
<sst xmlns="http://schemas.openxmlformats.org/spreadsheetml/2006/main" count="1202" uniqueCount="394">
  <si>
    <t>Розподіл 
видатків бюджету розвитку (без урахування обсягів капітальних вкладень у розрізі інвестиційних проектів) на 2024 рік</t>
  </si>
  <si>
    <t xml:space="preserve">135630000
</t>
  </si>
  <si>
    <t>(код бюджету)</t>
  </si>
  <si>
    <t>грн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</si>
  <si>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</si>
  <si>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</si>
  <si>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</si>
  <si>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</si>
  <si>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витрат</t>
  </si>
  <si>
    <t>Обсяг витрат бюджету розвитку</t>
  </si>
  <si>
    <t>0600000</t>
  </si>
  <si>
    <t>Управління освіти</t>
  </si>
  <si>
    <t>0610000</t>
  </si>
  <si>
    <t>0611010</t>
  </si>
  <si>
    <t>1010</t>
  </si>
  <si>
    <t>0910</t>
  </si>
  <si>
    <t>Надання дошкільної освіти</t>
  </si>
  <si>
    <t>Капітальний ремонт дитячих майданчиків в ЗДО № 32, вул. М. Коцюбинського, 21-А</t>
  </si>
  <si>
    <t>Капітальний ремонт майданчика для дітей в ЗДО № 25 на вул. Листопадового Чину, 26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</si>
  <si>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</si>
  <si>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</si>
  <si>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</si>
  <si>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</si>
  <si>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Капітальний ремонт частини даху у Грядівській гімназії Львівської міської ради с. Гряда, вул. Т. Шевченка, 40</t>
  </si>
  <si>
    <t>Капітальний ремонт даху ліцею № 81 ім. П. Сагайдачного Львівської міської ради на вул. Гетьмана І. Мазепи, 1-А</t>
  </si>
  <si>
    <t>Капітальний ремонт із заміною вікон у СЗШ № 92 на вул. Т. Шевченка, 390</t>
  </si>
  <si>
    <t>Капітальний ремонт санвузлів у СЗШ № 20 м. Львова за адресою: вул. К. Скидана, 18 м. Львів</t>
  </si>
  <si>
    <t>Капітальний ремонт їдальні у ліцеї № 80 ЛМР на вул. Героїв Крут, 27</t>
  </si>
  <si>
    <t>Капітальний ремонт їдальні у ПШ "Первоцвіт" ЛМР на вул. А. Манастирського, 9</t>
  </si>
  <si>
    <t>Капітальний ремонт приміщення Великогрибовицького ліцею Львівської міської ради, с. Великі Грибовичі, вул. В. Стуса,1-А.</t>
  </si>
  <si>
    <t>Капітальний ремонт системи опалення у ліцеї № 17 ЛМР на вул. А. Мельника, 1/3 (в т. ч. виготовлення ПКД та проходження експертизи)</t>
  </si>
  <si>
    <t>Капітальний ремонт гідроізоляції фундаменту та дренажу будівлі середньої загальноосвітньої школи № 92 м. Львова на вул. Т. Шевченка, 390</t>
  </si>
  <si>
    <t>Капітальний ремонт приміщень середньої загальноосвітньої школи № 86 на вул. Фр. Скорини, 34</t>
  </si>
  <si>
    <t>Капітальний ремонт приміщень ліцею "Львівський" Львівської міської ради на вул. Лисеницькій, 3</t>
  </si>
  <si>
    <t>Капітальний ремонт приміщень середньої загальноосвітньої школи І-ІІІ ст. "Лідер" з різними формами навчання на вул. М. Некрасова, 59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</si>
  <si>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</si>
  <si>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</si>
  <si>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</si>
  <si>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</si>
  <si>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Проведення невідкладних аварійно-відновлювальних робіт з виведення із аварійного стану окремих конструкційних елементів даху Центру дитячої та юнацької творчості Залізничного району на вул. Чернівецькій, 4 у м. Львові</t>
  </si>
  <si>
    <t>Капітальний ремонт санвузлів у дитячому позаміському закладі оздоровлення та відпочинку "Старт" в с. Коростів, Стрийський район, Львівська область</t>
  </si>
  <si>
    <t>Капітальний ремонт мережі зовнішнього електропостачання ЗДО № 29 на вул. П. Чайковського, 22 у м. Львові</t>
  </si>
  <si>
    <t>Капітальний ремонт огорожі у ЗДО № 144 за адресою: м. Львів, вул. Б. Хмельницького, 93</t>
  </si>
  <si>
    <t>Капітальний ремонт спортивного майданчика ЛУГГ на вул. Олени Степанівни, 13 у м. Львові</t>
  </si>
  <si>
    <t>Капітальний ремонт спортивного майданчика ліцею № 38 на вул. Порічковій, 4-А</t>
  </si>
  <si>
    <t>Капітальний ремонт стадіону у Львівській загальноосвітній школі І-ІІІ ст. № 43 на вул. Т. Масарика, 9 у м. Львові</t>
  </si>
  <si>
    <t>Капітальний ремонт території СЗШ № 48 на вул. І. Рубчака, 8 у м. Львові</t>
  </si>
  <si>
    <t>Капітальний ремонт території із облаштуванням сучасного освітнього простору для початкової школи "Малюк" на вул. Володимира Великого, 41-А у м. Львові</t>
  </si>
  <si>
    <t>Капітальний ремонт зовнішнього електроосвітлення стадіону ліцею № 70 Львівської міської ради на вул. Дорога Кривчицька, 1</t>
  </si>
  <si>
    <t>Капітальний ремонт приміщень СЗШ № 60 на вул. Сигнівці, 1 (в т. ч. виготовлення ПКД та проведення експертизи проекту)</t>
  </si>
  <si>
    <t>Капітальний ремонт будівлі опорного закладу "Дублянська загальноосвітня школа I-III ст. ім. Героя України Анатолія Жаловаги" на вул. Т. Шевченка, 21 у м. Дубляни</t>
  </si>
  <si>
    <t>Електропостачання будівлі школи, СЗШ № 72 за адресою: м. Львів, вул. Зубрівська, 1 (капітальний ремонт)</t>
  </si>
  <si>
    <t>Капітальний ремонт спортивного майданчика у Львівському фізико-математичному ліцеї при ЛНУ ім. І. Франка, на вул. В. Караджича, 29</t>
  </si>
  <si>
    <t>Капітальний ремонт спортивного майданчика у Львівському економічному ліцеї на вул. М. Хвильового, 35</t>
  </si>
  <si>
    <t>Капітальний ремонт приміщень Класичної гімназії при ЛНУ ім. Івана Франка на вул. Порохова, 3 у м. Львові</t>
  </si>
  <si>
    <t>Капітальний ремонт гідроізоляції фундаменту та дренажу будівлі СЗШ № 67 на вул. Сяйво, 18</t>
  </si>
  <si>
    <t>Капітальний ремонт даху СЗШ № 67 на вул. Сяйво, 18</t>
  </si>
  <si>
    <t>Капітальний ремонт гідроізоляції фундаменту та дренажу будівлі середньої загальноосвітньої школи І-ІІІ ст. "Лідер" з різними формами навчання на вул. Ю. Руфа, 59</t>
  </si>
  <si>
    <t>Капітальний ремонт приміщень Львівської гімназії "Престиж" з поглибленим вивченням іноземних мов на вул. Ветеранів, 11</t>
  </si>
  <si>
    <t>Капітальний ремонт із заміною вікон ліцею "Оріяна" Львівської міської ради на вул. В. Чукаріна, 3</t>
  </si>
  <si>
    <t>Капітальний ремонт приміщень середньої загальноосвітньої школи № 77 м. Львова з поглибленим вивченням економіки та управлінської діяльності на вул. І. Виговського, 7-А</t>
  </si>
  <si>
    <t>Капітальний ремонт із заміною вікон у середній загальноосвітній школі № 9 на вул. М. Коперника, 40</t>
  </si>
  <si>
    <t>Капітальний ремонт із заміною вікон у ліцеї № 45 Львівської міської ради на вул. Науковій, 25</t>
  </si>
  <si>
    <t>Капітальний ремонт із заміною вікон у середній загальноосвітній школі № 1 м. Львова на вул. К. Трильовського, 17</t>
  </si>
  <si>
    <t>Капітальний ремонт із заміною вікон у середній загальноосвітній школі №63 м. Львова на вул. Личаківській, 171</t>
  </si>
  <si>
    <t>Капітальний ремонт із заміною вікон у ліцеї "Гроно" Львівської міської ради на вул. Вигоди, 27</t>
  </si>
  <si>
    <t>Капітальний ремонт підвальних приміщень Львівської гімназії "Престиж" з поглибленим вивченням іноземних мов на вул. Ветеранів, 11</t>
  </si>
  <si>
    <t>Капітальний ремонт їдальні та допоміжних приміщень в ліцеї імені Івана Пулюя Львівської міської ради на вул. І. Пулюя, 16 у м. Львові</t>
  </si>
  <si>
    <t>Капітальний ремонт підвальних приміщень Львівської загальноосвітньої школи І-ІІІ ступенів № 43 Львівської міської ради Львівської області на вул. Т. Масарика, 9</t>
  </si>
  <si>
    <t>Капітальний ремонт приміщень середньої загальноосвітньої школи № 67 м. Львова на вул. Сяйво, 18</t>
  </si>
  <si>
    <t>Капітальний ремонт харчоблоку у СЗШ № 65 на вул. Роксоляни, 35</t>
  </si>
  <si>
    <t>Капітальний ремонт спортзалу у ліцеї ім. В. Симоненка на вул. В. Симоненка, 6</t>
  </si>
  <si>
    <t>Капітальний ремонт спортивного залу у ліцеї № 93 ЛМР на вул. А. Кос-Анатольського, 10</t>
  </si>
  <si>
    <t>Капітальний ремонт головного входу будівлі Львівської загальноосвітньої школи І-ІІІ ступенів № 74 Львівської міської ради Львівської області на вул. І. Огієнка, 9 у смт. Рудне</t>
  </si>
  <si>
    <t>Електропостачання нежитлових приміщень для створення закладу позашкільної освіти за адресою: м. Львів, вул. Т. Окуневського, 1</t>
  </si>
  <si>
    <t>Капітальний ремонт ДНЗ № 96 на вул. Клепарівській, 31 у м. Львові</t>
  </si>
  <si>
    <t>Закупівля обладнання і предметів довгострокового користування для центрів національно-патріотичного виховання закладів загальної середньої освіти</t>
  </si>
  <si>
    <t>Капітальний ремонт спортивного майданчика у ліцеї № 2 ЛМР на вул. Володимира Великого, 55-А у м. Львові</t>
  </si>
  <si>
    <t>Капітальний ремонт спортивного майданчика в СЗШ № 36 на вул. Володимира Великого, 55-Б</t>
  </si>
  <si>
    <t>Капітальний ремонт спортивного майданчика у ліцеї № 45 Львівської міської ради на вул. Науковій, 25</t>
  </si>
  <si>
    <t>Капітальний ремонт приміщень середньої загальноосвітньої школи І-ІІІ ступенів № 49 м. Львова на вул. Ольги Басараб, 4</t>
  </si>
  <si>
    <t>Капітальний ремонт мереж зовнішнього електропостачання ЛСЗШ І-ІІІ ступенів № 7 Львівської міської ради для приєднання електроустановок спортзалу на вул. Б. Хмельницького, 132 у м. Львові</t>
  </si>
  <si>
    <t>Електропостачання будівлі середньої загальноосвітньої школи І-ІІІ ступенів № 49 м. Львова на вул. Ольги Басараб, 4</t>
  </si>
  <si>
    <t>Капітальний ремонт харчоблоку СЗШ І-ІІІ ст. № 74 у смт. Рудно на вул. І. Огієнка, 9</t>
  </si>
  <si>
    <t>Капітальний ремонт спортивного майданчика ліцею "Гроно" Львівської міської ради на вул. Вигоди, 27</t>
  </si>
  <si>
    <t>Капітальний ремонт харчоблоку з облаштуванням лінії роздачі у ліцеї "Гроно" Львівської міської ради на вул. Вигоди, 27 (в т. ч. виготовлення ПКД та проведення експертизи проекту)</t>
  </si>
  <si>
    <t>Капітальний ремонт системи опалення СЗШ № 48 на вул. І. Рубчака, 8 (в т. ч. виготовлення ПКД та проведення експертизи проекту)</t>
  </si>
  <si>
    <t>Капітальний ремонт басейну ліцею ім. І. Пулюя на вул. І. Пулюя, 16 у м. Львові</t>
  </si>
  <si>
    <t>Капітальний ремонт фасаду ПШ № 53 на просп. В. Чорновола, 6</t>
  </si>
  <si>
    <t>Капітальний ремонт гідроізоляції фундаменту та дренажу будівлі ПШ "Світанок" на вул. С. Петлюри, 43-А (в т. ч. виготовлення ПКД та проведення експертизи проекту)</t>
  </si>
  <si>
    <t>Капітальний ремонт гідроізоляції фундаменту будівлі ліцею № 2 за адресою: вул. Володимира Великого, 55-а</t>
  </si>
  <si>
    <t>Капітальний ремонт системи опалення ліцею міжнародних відносин ім. В. Стуса Львівської міської ради на вул. Повстанській, 14 (в т. ч. виготовлення ПКД та проходження експертизи)</t>
  </si>
  <si>
    <t>Капітальний ремонт приміщень ліцею № 93 Львівської міської ради на вул. А. Кос-Анатольського, 10</t>
  </si>
  <si>
    <t>Капітальний ремонт даху львівського фізико-математичного ліцею-інтернату при Львівському національному університеті імені Івана Франка на вул. В. Караджича, 29</t>
  </si>
  <si>
    <t>Капітальний ремонт харчоблоку середньої загальноосвітньої школи № 60 м. Львова на вул. П. Полтави, 32</t>
  </si>
  <si>
    <t>Капітальний ремонт приміщень кабінетів хімії та біології у ліцеї "Львівський" ЛМР на вул. Лисеницькій, 3</t>
  </si>
  <si>
    <t>Капітальний ремонт із заміною вікон та дверей у ліцею № 15 Львівської міської ради на вул. Є. Патона, 7</t>
  </si>
  <si>
    <t>Капітальний ремонт із заміною вікон у середній загальноосвітній школі № 65 м. Львова на вул. Роксоляни, 35</t>
  </si>
  <si>
    <t>Капітальний ремонт із заміною вікон у cередній загальноосвітній школі № 100 м. Львова на вул. І. Величковського, 58</t>
  </si>
  <si>
    <t>Капітальний ремонт приміщень на вул. Т. Окуневського, 1</t>
  </si>
  <si>
    <t>0617372</t>
  </si>
  <si>
    <t>0490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</si>
  <si>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</si>
  <si>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Проведення невідкладних аварійно-відновлювальних робіт з відновлення експлуатаційної придатності і виведення із аварійного стану окремих конструкційних елементів будівлі (внутрішні приміщення) закладу дошкільної освіти (ясла-садок) "Казка" Львівської міської ради за адресою: м. Львів, вул. Є. Патона, 24, постраждалих внаслідок ракетного удару зі сторони країни –агресора російської федерації 15.08.2023</t>
  </si>
  <si>
    <t>Проведення невідкладних аварійно-відновлювальних робіт з відновлення експлуатаційної придатності і виведення із аварійного стану окремих конструкційних елементів будівлі (даху та перекриття) закладу дошкільної освіти (ясла-садок) "Казка" Львівської міської ради за адресою: м. Львів, вул. Є. Патона, 24, постраждалих внаслідок ракетного удару зі сторони країни - агресора російської федерації 15.08.2023</t>
  </si>
  <si>
    <t xml:space="preserve">Проведення невідкладних аварійно-відновлювальних робіт з виведення з аварійного стану окремих конструкційних елементів будівлі Львівської української гуманітарної гімназії ім. О. Степанів на вул. Олени Степанівни, 13 </t>
  </si>
  <si>
    <t>Проведення невідкладних аварійно-відновлювальних робіт з виведення з аварійного стану окремих конструкційних елементів підпірної стінки на території закладу дошкільної освіти № 9 на вул. М. Рильського, 9 у м. Львові</t>
  </si>
  <si>
    <t>Проведення невідкладних аварійно-відновлювальних робіт з виведення з аварійного стану окремих конструкційних елементів даху середньої загальноосвітньої школи № 99 на вул. Творчій, 1 у м. Львові</t>
  </si>
  <si>
    <t>Проведення невідкладних аварійно-відновлювальних робіт з виведення з аварійного стану окремих конструкційних елементів будівлі середньої загальноосвітньої школи І-ІІІ ступенів № 50 на вул. Т. Комаринця, 2 внаслідок ракетних ударів російської федерації</t>
  </si>
  <si>
    <t>0700000</t>
  </si>
  <si>
    <t>Управління охорони здоров'я</t>
  </si>
  <si>
    <t>0710000</t>
  </si>
  <si>
    <t>0712010</t>
  </si>
  <si>
    <t>2010</t>
  </si>
  <si>
    <t>0731</t>
  </si>
  <si>
    <t>Багатопрофільна стаціонарна медична допомога населенню</t>
  </si>
  <si>
    <t>Капітальний ремонт центрального стерилізаційного відділення КНП "1 територіальне медичне об'єднання м. Львова" на вул. І. Миколайчука, 9 у м. Львові (коригування)</t>
  </si>
  <si>
    <t>Капітальний ремонт приміщень під облаштування Інсультного центру КНП "Клінічна лікарня швидкої медичної допомоги м. Львова" на вул. І. Миколайчука, 9. Коригування</t>
  </si>
  <si>
    <t>Капітальний ремонт 2-го, 4-го та 5-го поверхів операційного блоку лікарні КНП "Клінічна лікарня швидкої медичної допомоги м. Львова" на вул. І. Миколайчука, 9 (коригування)</t>
  </si>
  <si>
    <t>Капітальний ремонт 2-го, 4-го та 5-го поверхів операційного блоку лікарні КНП "Клінічна лікарня швидкої медичної допомоги м. Львова" на вул. І. Миколайчука, 9 (додаткові роботи)</t>
  </si>
  <si>
    <t>Капітальний ремонт приміщень відділення гінекології (напрямок репродуктологія) КНП "1 територіальне медичне об’єднання м. Львова" на вул. І. Миколайчука, 9 (коригування)</t>
  </si>
  <si>
    <t>Капітальний ремонт балконів та фасаду з термомодернізацією будівлі блоку 9 КНП "1 територіальне медичне об'єднання м. Львова" на вул. І. Миколайчука, 9</t>
  </si>
  <si>
    <t xml:space="preserve">Капітальний ремонт відділення трансплантації кісткового мозку та лабораторії стовбурових клітин КНП "Клінічна лікарня швидкої медичної допомоги м. Львова" на вул. І. Миколайчука, 9 </t>
  </si>
  <si>
    <t>Капітальний ремонт відділення трансплантації кісткового мозку та лабораторії стовбурових клітин КНП "Клінічна лікарня швидкої медичної допомоги м. Львова" на вул. І. Миколайчука, 9 (додаткові роботи)</t>
  </si>
  <si>
    <t>Капітальний ремонт відділення гінекології та патології вагітності КНП "1 територіальне медичне об’єднання м. Львова" на вул. І. Миколайчука, 9 (коригування)</t>
  </si>
  <si>
    <t>Капітальний ремонт відділення старшого дитинства Центру педіатрії КНП "1 територіальне медичне об'єднання м. Львова" на вул. Пилипа Орлика, 4</t>
  </si>
  <si>
    <t>Капітальний ремонт із заміною віконних та дверних блоків будівель КНП "1 територіальне медичне об'єднання" на вул. Пилипа Орлика, 4 (коригування)</t>
  </si>
  <si>
    <t xml:space="preserve">Капітальний ремонт відділення реабілітації гострих станів та відновного лікування КНП "1 територіальне медичне об'єднання м. Львова" на вул. Пилипа Орлика, 4 </t>
  </si>
  <si>
    <t>Капітальний ремонт відділення дитячої кардіохірургії Центру хірургії КНП "1 територіальне медичне об’єднання м. Львова" на вул. Пилипа Орлика, 4. Додаткові роботи</t>
  </si>
  <si>
    <t>Капітальний ремонт частини приміщень операційних залів Центру термічної травми і пластичної хірургії КНП "1 територіальне медичне об’єднання м. Львова" на вул. В. Навроцького, 23 у м. Львові (коригування)</t>
  </si>
  <si>
    <t>Капітальний ремонт частини приміщень першого поверху будівлі А-3 КНП "1 територіальне медичне об'єднання м. Львова" на вул. Гетьмана І. Мазепи, 25. Коригування</t>
  </si>
  <si>
    <t xml:space="preserve">Капітальний ремонт будівлі КНП "1 територіальне медичне об'єднання м. Львова" на вул. Замарстинівській, 81 у м. Львові з облаштуванням Центру ментального здоров'я </t>
  </si>
  <si>
    <t>Капітальний ремонт приміщень під облаштування амбулаторії сімейної медицини КНП "Львівська 1-а міська клінічна лікарня імені Князя Лева" на вул. Під Голоском, 24 в м. Львові</t>
  </si>
  <si>
    <t xml:space="preserve">Придбання системи рентгенівської діагностичної портативної для КНП "Львівське територіальне медичне об'єднання "Клінічна лікарня планового лікування, реабілітації та паліативної допомоги"  </t>
  </si>
  <si>
    <t xml:space="preserve">Капітальний ремонт мереж зовнішнього та внутрішнього газопостачання КНП "Львівське територіальне медичне об’єднання "Клінічна лікарня планового лікування, реабілітації та паліативної допомоги" за адресою: м. Львів вул. Замарстинівська, 274 </t>
  </si>
  <si>
    <t>Капітальний ремонт приміщень 1-го поверху під облаштування приймального відділення ВП "Лікарня Князя Лева"	 КНП "Львівське ТМО 2" (громадський бюджет)</t>
  </si>
  <si>
    <t>Придбання медичного обладнання для центрального стерилізаційного відділення КНП "1 територіальне медичне об'єднання м. Львова" на вул. І. Миколайчука, 9 у м. Львові</t>
  </si>
  <si>
    <t>Невідкладні аварійно-відновлювальні роботи з виведення із аварійного стану резервуару води, насосної станції та зовнішніх водопровідних мереж КНП "1 територіальне медичне об’єднання м. Львова" на вул. В. Навроцького, 23 у м. Львові</t>
  </si>
  <si>
    <t>Капітальний ремонт теплової мережі гарячого водопостачання до корпусів КНП "1 територіальне медичне об’єднання м. Львова" на вул. В. Навроцького, 23</t>
  </si>
  <si>
    <t>0717670</t>
  </si>
  <si>
    <t>Внески до статутного капіталу суб'єктів господарювання</t>
  </si>
  <si>
    <t>Внески до статутного капіталу КНП "Студентська поліклініка м. Львова"</t>
  </si>
  <si>
    <t>Внески до статутного капіталу КНП "1-а міська поліклініка м. Львова"</t>
  </si>
  <si>
    <t xml:space="preserve">Внески до статутного капіталу КНП "2-а міська поліклініка м. Львова" </t>
  </si>
  <si>
    <t xml:space="preserve">Внески до статутного капіталу КНП "3-тя міська поліклініка м. Львова" </t>
  </si>
  <si>
    <t xml:space="preserve">Внески до статутного капіталу КНП "4-а міська поліклініка м. Львова" </t>
  </si>
  <si>
    <t>Внески до статутного капіталу КНП "5-а міська поліклініка  м. Львова"</t>
  </si>
  <si>
    <t xml:space="preserve">Внески до статутного капіталу КНП "6-а міська поліклініка м. Львова" </t>
  </si>
  <si>
    <t>0800000</t>
  </si>
  <si>
    <t>Управління соціального захисту</t>
  </si>
  <si>
    <t>0810000</t>
  </si>
  <si>
    <t>0813105</t>
  </si>
  <si>
    <t>3105</t>
  </si>
  <si>
    <t>Надання реабілітаційних послуг особам з інвалідністю та дітям з інвалідністю</t>
  </si>
  <si>
    <t>Виготовлення ПКД та проведення капітального ремонту системи вентиляції, водовідведення, системи опалення на вул. Кирилівській, 3-А</t>
  </si>
  <si>
    <t>1000000</t>
  </si>
  <si>
    <t xml:space="preserve">Управління культури </t>
  </si>
  <si>
    <t>1010000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</si>
  <si>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</si>
  <si>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</si>
  <si>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</si>
  <si>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</si>
  <si>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Капітальний ремонт приміщень Міського палацу культури ім. Г. Хоткевича на вул. Галицькій у м. Винники</t>
  </si>
  <si>
    <t>0824</t>
  </si>
  <si>
    <t>Забезпечення діяльності бібліотек</t>
  </si>
  <si>
    <t>Придбання книг для поповнення бібліотечних фондів Львівської муніципальної бібліотеки</t>
  </si>
  <si>
    <t>Управління спорту</t>
  </si>
  <si>
    <t>0810</t>
  </si>
  <si>
    <t>Утримання та фінансова підтримка спортивних споруд</t>
  </si>
  <si>
    <t>Капітальний ремонт спортивних майданчиків зі встановленням елементів "Street Workout" у кожному районі м. Львова</t>
  </si>
  <si>
    <t>Капітальний ремонт майданчиків ЛКП "Спортресурс"</t>
  </si>
  <si>
    <t>Внески до статутного капіталу ЛКП "Спортресурс"</t>
  </si>
  <si>
    <t>Департамент житлового господарства та інфраструктури</t>
  </si>
  <si>
    <t>0610</t>
  </si>
  <si>
    <t>Експлуатація та технічне обслуговування житлового фонду</t>
  </si>
  <si>
    <t>Капітальний ремонт житлового фонду м. Львова</t>
  </si>
  <si>
    <t>Капітальний ремонт житлового фонду ОСББ та ЖБК м. Львова</t>
  </si>
  <si>
    <t>0620</t>
  </si>
  <si>
    <t>Забезпечення надійної та безперебійної експлуатації ліфтів</t>
  </si>
  <si>
    <t>Технічна експертиза, модернізація, ремонт, заміна та диспетчеризація ліфтів у будинках ОСББ та ЖБК м. Львова</t>
  </si>
  <si>
    <t>Організація благоустрою населених пунктів</t>
  </si>
  <si>
    <t>Капітальний ремонт зовнішнього освітлення пішохідних переходів</t>
  </si>
  <si>
    <t>Придбання житла для окремих категорій населення відповідно до законодавства</t>
  </si>
  <si>
    <t xml:space="preserve">Придбання житла для дітей-сиріт, дітей, позбавлених батьківського піклування, та осіб з їх числа 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</si>
  <si>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</si>
  <si>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</si>
  <si>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доріг та тротуарів на вул. Старознесенській (від вул. Польової до вул. Богданівської) коригування</t>
  </si>
  <si>
    <t>Капітальний ремонт доріг та тротуарів на вул. Яворницького (від будинку № 8 до вул. Караджича)</t>
  </si>
  <si>
    <t>Капітальний ремонт дороги по вул. Винна Гора у м. Винники</t>
  </si>
  <si>
    <t>Капітальний ремонт дороги по вул. Калнишевського у м. Винники</t>
  </si>
  <si>
    <t xml:space="preserve">Внески до статутного капіталу ЛМКП "Львівтеплоенерго" </t>
  </si>
  <si>
    <t xml:space="preserve">Внески до статутного капіталу ЛМКП "Львівводоканал" </t>
  </si>
  <si>
    <t xml:space="preserve">Внески до статутного капіталу ЛКП "Львівсвітло" </t>
  </si>
  <si>
    <t xml:space="preserve">Внески до статутного капіталу ЛКП "Муніципальна обрядова служба" </t>
  </si>
  <si>
    <t>Управління з питань поводження з відходами</t>
  </si>
  <si>
    <t>Внески до статутного капіталу ЛКП "Адміністратор послуги з управління побутовими відходами"</t>
  </si>
  <si>
    <t>0180</t>
  </si>
  <si>
    <t>Інші субвенції з місцевого бюджету</t>
  </si>
  <si>
    <t>Програма відшкодування додаткових витрат на вивезення твердих побутових відходів</t>
  </si>
  <si>
    <t>Департамент містобудування</t>
  </si>
  <si>
    <t>Придбання обладнання та предметів довгострокового користування РЛП "Знесіння"</t>
  </si>
  <si>
    <t>Придбання обладнання та предметів довгострокового користування ПРУППСПМЗЗ "Стрийський парк"</t>
  </si>
  <si>
    <t xml:space="preserve">Заміна елементів інклюзивного майданчику  з влаштуванням  під'їзних доріжок для маломобільних груп населення на території РЛП "Знесіння" зі сторони вул. Опришківської </t>
  </si>
  <si>
    <t>Внески до статутного капіталу ЛКП "Рембуд"</t>
  </si>
  <si>
    <t>Внески до статутного капіталу ЛКП "Зелений Львів"</t>
  </si>
  <si>
    <t>Внески до статутного капіталу ЛКП "Львівський центральний парк культури і відпочинку ім. Б. Хмельницького"</t>
  </si>
  <si>
    <t>Управління архітектури та урбаністики</t>
  </si>
  <si>
    <t>0443</t>
  </si>
  <si>
    <t>Розроблення схем планування та забудови територій (містобудівної документації)</t>
  </si>
  <si>
    <t>Розроблення проекту внесення змін до затвердженої містобудівної документації “План зонування території м. Львова (зонінг). Том 1. Частина 5. Зонування Шевченківського району“ (у районі житлового району Під Голоском)</t>
  </si>
  <si>
    <t>Розроблення детального плану території у районі залізничної колії та прилеглих до неї територій у смт. Брюховичі</t>
  </si>
  <si>
    <t>Розроблення детального плану території у районі вул. Т. Шевченка (навпроти будівлі під номером 311)</t>
  </si>
  <si>
    <t>Розроблення детального плану території у районі вул. Трускавецької, вул. Кульпарківської, межі міста</t>
  </si>
  <si>
    <t>Детальний план території у районі вул. Т. Шевченка, межі міста</t>
  </si>
  <si>
    <t>Внесення змін до детального плану території району забудови, обмеженої вул. Б. Хмельницького, вул. Дублянською, вул. Зустрічною (зміна 1)</t>
  </si>
  <si>
    <t>Переведення в уніфікований цифровий формат обміну геопросторовими даними наявної інформації затвердженої містобудівної документації для внесення до містобудівного кадастру</t>
  </si>
  <si>
    <t>Виготовлення топографічних планів масштабу 1:2000 м. Львова на основі матеріалів аерофотознімання</t>
  </si>
  <si>
    <t>Розроблення комплексних планів просторового розвитку територій територіальних громад</t>
  </si>
  <si>
    <t>Розробка містобудівної документації - комплексний план просторового розвитку території Львівської міської територіальної громади</t>
  </si>
  <si>
    <t>Внесення змін до детального плану території у районі проектованої вулиці, вул. Зеленої, вул. В Навроцького, просп. Червоної Калини (Зміна 6)</t>
  </si>
  <si>
    <t>Розроблення детального плану території автомобільної дороги М-09 Тернопіль-Львів-Рава-Руська (на Люблін) на ділянці км 129+807 – км 149+500 у межах Львівської міської територіальної громади у с. Гряда</t>
  </si>
  <si>
    <t>Розроблення детального плану території автомобільної дороги М-10 Львів – Краковець на ділянці км 0+000 км 6+000 (на м. Краків) (Західний обхід м. Львова) у межах Львівської міської територіальної громади та частини території смт. Рудне, яка прилягає до дороги</t>
  </si>
  <si>
    <t>Управління охорони історичного середовища</t>
  </si>
  <si>
    <t>1816030</t>
  </si>
  <si>
    <t>6030</t>
  </si>
  <si>
    <t>Капітальний ремонт території між вул. В. Винниченка і оборонним муром ансамблю Бернардинів</t>
  </si>
  <si>
    <t>Внески до статутного капіталу ЛКП "Бюро спадщини"</t>
  </si>
  <si>
    <t>Внески до статутного капіталу ЛКП "Музей "Личаківський цвинтар"</t>
  </si>
  <si>
    <t>1810160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</si>
  <si>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</si>
  <si>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</si>
  <si>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</si>
  <si>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обладнання та предметів довгострокового користування</t>
  </si>
  <si>
    <t>Капітальний ремонт приміщень для забезпечення інклюзивності будівлі на вул. Валовій, 20 у м. Львові</t>
  </si>
  <si>
    <t>Департамент міської мобільності та вуличної інфраструктури</t>
  </si>
  <si>
    <t>Придбання обладнання і предметів довгострокового користування</t>
  </si>
  <si>
    <t>0380</t>
  </si>
  <si>
    <t>Інші заходи громадського порядку та безпеки</t>
  </si>
  <si>
    <t>Міська комплексна програма зміцнення законності, безпеки та порядку на території Львівської міської територіальної громади “Безпечне місто Львів“ на 2022-2026 роки</t>
  </si>
  <si>
    <t>1918230</t>
  </si>
  <si>
    <t xml:space="preserve">Міська комплексна програма зміцнення законності, безпеки та порядку на території Львівської міської територіальної громади “Безпека житлових кварталів“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</si>
  <si>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</si>
  <si>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 xml:space="preserve">Субвенція державному бюджету на матеріально-технічне забезпечення Відділу державного нагляду (контролю) у Львівській області Державної служби України з безпеки на транспорті </t>
  </si>
  <si>
    <t>Внески до статутного капіталу ЛК "АТП №1"</t>
  </si>
  <si>
    <t>Внески до статутного капіталу ЛКП "Львівелектротранс"</t>
  </si>
  <si>
    <t>Внески до статутного капіталу ЛКП "Муніципальна варта"</t>
  </si>
  <si>
    <t>Внески до статутного капіталу ЛКП "Львівавтодор"</t>
  </si>
  <si>
    <t>Капітальний ремонт вул. Пекарської (від вул. Тершаковців до вул. І. Мечникова), вул. Шімзерів</t>
  </si>
  <si>
    <t>Капітальний ремонт вул. Личаківської (від вул. Букової до межі міста)</t>
  </si>
  <si>
    <t>Капітальний ремонт вул. Данила Апостола (від будинку № 9-А до вул. Генерала В. Курмановича) у промзоні "Сигнівка"</t>
  </si>
  <si>
    <t>Департамент економічного розвитку</t>
  </si>
  <si>
    <t>Внески до статутного капіталу ЛКП "Зелене місто"</t>
  </si>
  <si>
    <t>2900000</t>
  </si>
  <si>
    <t>Управління з питань надзвичайних ситуацій, цивільного захисту населення та територіальної оборони</t>
  </si>
  <si>
    <t>2910000</t>
  </si>
  <si>
    <t>2918230</t>
  </si>
  <si>
    <t>8230</t>
  </si>
  <si>
    <t xml:space="preserve">Інші заходи громадського порядку та безпеки </t>
  </si>
  <si>
    <t>Програма вдосконалення і розвитку місцевої автоматизованої системи централізованого оповіщення населення Львівської міської територіальної громади на 2023-2026 роки</t>
  </si>
  <si>
    <t>Департамент розвитку</t>
  </si>
  <si>
    <t>Внески до статутного капіталу суб’єкта господарювання КУ "Львівський міський молодіжний центр"</t>
  </si>
  <si>
    <t>Внески до статутного капіталу суб’єкта господарювання КУ "Львівське радіо"</t>
  </si>
  <si>
    <t>Управління молодіжної політики</t>
  </si>
  <si>
    <t>Утримання клубів для підлітків за місцем проживання</t>
  </si>
  <si>
    <t>Капітальний ремонт приміщень УДЮМК</t>
  </si>
  <si>
    <t>Департамент адміністративних послуг</t>
  </si>
  <si>
    <t>Управління адміністрування послуг</t>
  </si>
  <si>
    <t>Капітальний ремонт приміщень для влаштування Центру надання адміністративних послуг для ветеранів на вул. Роксоляни, 24</t>
  </si>
  <si>
    <t>Капітальний ремонт приміщень для влаштування Центру надання адміністративних послуг для ветеранів на вул. Сихівській, 11</t>
  </si>
  <si>
    <t>Капітальний ремонт приміщень для влаштування Центру надання адміністративних послуг для ветеранів на вул. І. Виговського, 32</t>
  </si>
  <si>
    <t>Капітальний ремонт приміщень для влаштування Центру надання адміністративних послуг для ветеранів на вул. В. Липинського, 11</t>
  </si>
  <si>
    <t>Управління земельних ресурсів</t>
  </si>
  <si>
    <t>0421</t>
  </si>
  <si>
    <t>Здійснення заходів із землеустрою</t>
  </si>
  <si>
    <t>Виготовлення проекту землеустрою щодо зміни та встановлення меж міста Львова, II-й етап</t>
  </si>
  <si>
    <t>Розроблення проекту землеустрою щодо встановлення меж Львівської міської територіальної громади та меж населених пунктів, які увійшли до складу Львівської міської територіальної громади</t>
  </si>
  <si>
    <t>Проведення експертної грошової оцінки земельної ділянки чи права на неї</t>
  </si>
  <si>
    <t>Проведення експертної грошової оцінки земельних ділянок, що підлягають продажу відповідно до статті 128 Земельного кодексу України</t>
  </si>
  <si>
    <t>Підготовка земельних ділянок комунальної власності для продажу на земельних торгах та проведення таких торгів</t>
  </si>
  <si>
    <t>Проведення експертної грошової оцінки земельних ділянок, що підлягають продажу на земельних торгах</t>
  </si>
  <si>
    <t xml:space="preserve">Виготовлення землевпорядних документацій із землеустрою, які визначені для продажу на земельних торгах
</t>
  </si>
  <si>
    <t>Галицька районна адміністрація</t>
  </si>
  <si>
    <t>4110160</t>
  </si>
  <si>
    <t>Придбання автоматичного зовнішнього дефібрилятора</t>
  </si>
  <si>
    <t>Капітальний ремонт приміщень Галицької районної адміністрації з ремонтом підвального приміщення під найпростіше укриття вул. Ф. Ліста, 1 у м. Львові</t>
  </si>
  <si>
    <t>4116011</t>
  </si>
  <si>
    <t>6011</t>
  </si>
  <si>
    <t>Капітальний ремонт житлового фонду</t>
  </si>
  <si>
    <t>Капітальний ремонт балконів в межах виконання Програми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у багатоквартирних будинках на території Львівської міської територіальної громади на 2019-2025 роки</t>
  </si>
  <si>
    <t>Міська цільова програма приведення до санітарного стану житла, яке належить на праві власності або користування  дітям-сиротам, дітям, позбавлених батьківського піклування, та особам з їх числа</t>
  </si>
  <si>
    <t>7375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</si>
  <si>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</si>
  <si>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Проведення невідкладних аварійно-відновлювальних робіт з виведення із аварійного стану окремих конструкційних елементів житлового будинку № 68 на вул. Стрийській у м. Львові, постраждалих внаслідок ракетного удару зі сторони країни-агресора російської федерації 06.07.2023, а саме: покрівлі та несучих елементів будівлі (коригування)</t>
  </si>
  <si>
    <t>Залізнична районна адміністрація</t>
  </si>
  <si>
    <t>Придбання автоматичного дефібрилятора</t>
  </si>
  <si>
    <t>Капітальний ремонт в будівлі районної адміністрації</t>
  </si>
  <si>
    <t>Капітальний ремонт в будівлі районної адміністрації (укриття, доступність)</t>
  </si>
  <si>
    <t xml:space="preserve">Капітальний ремонт житлового фонду </t>
  </si>
  <si>
    <t>Виконання Програми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 реконструкції , ремонтно-реставраційних робіт спільного майна у багатоквартирних будинках на території Львівської міської територіальної громади на 2019-2025 роки</t>
  </si>
  <si>
    <t>Капітальний ремонт доріг та тротуарів, дворів, внутрішньоквартальних доріг та тротуарів</t>
  </si>
  <si>
    <t>Личаківська районна адміністрація</t>
  </si>
  <si>
    <t>Капітальний ремонт із встановленням дверей з автоматичною розсувною системою на вул. К. Левицького, 67 у м. Львові</t>
  </si>
  <si>
    <t xml:space="preserve">Експлуатація та технічне обслуговування житлового фонду    </t>
  </si>
  <si>
    <t>Капітальний ремонт із влаштуванням інклюзивних елементів та ігрових елементів для спільного дитячого майданчику на вул. Польовій, 29 у м. Львові</t>
  </si>
  <si>
    <t xml:space="preserve">Експлуатація та технічне обслуговування житлового фонду       </t>
  </si>
  <si>
    <t>Програма приведення до санітарного стану житла, яке належить на праві власності або користування дітям-сиротам, дітям, позбавленим батьківського піклування, та особам з їх числа, на період 2014-2030 років</t>
  </si>
  <si>
    <t>Виконання Програми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у багатоквартирних будинках на території Львівської міської територіальної громади на 2019-2025 роки</t>
  </si>
  <si>
    <t>4317461</t>
  </si>
  <si>
    <t>7461</t>
  </si>
  <si>
    <t>Капітальний ремонт дороги по вул. Ціолковського у м. Винники</t>
  </si>
  <si>
    <t>Франківська районна адміністрація</t>
  </si>
  <si>
    <t>Капітальний ремонт дороги та тротуару на вул. В. Янева</t>
  </si>
  <si>
    <t>Виконання програми забезпечення доступності житлових приміщень осіб з інвалідністю у кріслах колісних та осіб з інвалідністю з порушенням зору 1-ї групи</t>
  </si>
  <si>
    <t xml:space="preserve">Забезпечення надійної та безперебійної експлуатації ліфтів </t>
  </si>
  <si>
    <t>Виконання міської програми технічної експертизи, модернізації ремонту, заміни  та диспетчеризації ліфтів у житлових будинках та закладах охорони здоров'я м. Львова на період 2017-2023</t>
  </si>
  <si>
    <t>Програма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у багатоквартирних будинках на території Львівської міської територіальної громади на 2019-2025 роки</t>
  </si>
  <si>
    <t>0640</t>
  </si>
  <si>
    <t>Інша діяльність у сфері житлово-комунального господарства</t>
  </si>
  <si>
    <t>Виконання програми розвитку пластового руху та Львівської міської молодіжної громадської організації "Станиця Львів-Пласту-Національної скаутської організації"</t>
  </si>
  <si>
    <t xml:space="preserve">Капітальний ремонт приміщення у будівлі районної адміністрації </t>
  </si>
  <si>
    <t>Благоустрій внутрішнього подвір'я між будинками на вул. Стрийській, 50-76-В</t>
  </si>
  <si>
    <t>Проведення невідкладних аварійно-відновлювальних робіт з виведення із аварійного стану окремих конструкційних елементів житлового будинку № 62 на вул. Стрийській у м. Львові,  постраждалих внаслідок ракетного удару зі сторони країни-агресора російської федерації 06.07.2023, а саме покрівлі та несучих елементів будівлі. Коригування</t>
  </si>
  <si>
    <t>Виготовлення ПКД на проведення невідкладних аварійно-відновлювальних робіт з виведення із аварійного стану окремих конструкційних елементів житлового будинку № 62 на вул. Стрийській у м. Львові  постраждалих внаслідок ракетного удару зі сторони країни-агресора російської федерації 06.07.2023,а саме покрівлі та несучих елементів будівлі. Коригування</t>
  </si>
  <si>
    <t>Експертиза ПКД на проведення невідкладних аварійно-відновлювальних робіт з виведення із аварійного стану окремих конструкційних елементів житлового будинку № 62 на вул. Стрийській у м. Львові  постраждалих внаслідок ракетного удару зі сторони країни агресора російської федерації 06.07.2023, а саме покрівлі та несучих елементів будівлі. Коригування</t>
  </si>
  <si>
    <t>Авторський нагляд  на проведення невідкладних аварійно-відновлювальних робіт з виведення із аварійного стану окремих конструкційних елементів житлового будинку № 62 на вул. Стрийській у м. Львові,   постраждалих внаслідок ракетного удару зі сторони країни-агресора російської федерації 06.07.2023, а саме покрівлі та несучих елементів будівлі. Коригування</t>
  </si>
  <si>
    <t>Проведення невідкладних аварійно-відновлювальних робіт з виведення із аварійного стану окремих конструкційних елементів житлового будинку № 64 на вул. Стрийській у м. Львові, постраждалих внаслідок ракетного удару  зі сторони країни-агресора російської федерації 06.07.2023 Коригування"</t>
  </si>
  <si>
    <t>Виготовлення ПКД на проведення невідкладних аварійно-відновлювальних робіт з виведення із аварійного стану окремих конструкційних елементів житлового будинку № 64 на вул. Стрийській у м. Львові, постраждалих внаслідок ракетного удару  зі сторони країни-агресора російської федерації 06.07.2023. Коригування</t>
  </si>
  <si>
    <t>Експертиза  ПКД на проведення невідкладних аварійно-відновлювальних робіт з виведення із аварійного стану окремих конструкційних елементів житлового будинку № 64 на вул. Стрийській у м. Львові, постраждалих внаслідок ракетного удару  зі сторони країни-агресора російської федерації 06.07.2023. Коригування</t>
  </si>
  <si>
    <t>Авторський нагляд  на проведення невідкладних аварійно-відновлювальних робіт з виведення із аварійного стану окремих конструкційних елементів житлового будинку № 64 на вул. Стрийській у м. Львові, постраждалих внаслідок ракетного удару  зі сторони країни-агресора російської федерації 06.07.2023. Коригування</t>
  </si>
  <si>
    <t>Проведення невідкладних аварійно-відновлювальних робіт з виведення із аварійного стану окремих конструкційних елементів житлового будинку № 66 на вул. Стрийській у м. Львові, постраждалих внаслідок ракетного удару зі сторони країни-агресора російської федерації 06.07.2023. Коригування</t>
  </si>
  <si>
    <t>Виготовлення ПКД на проведення невідкладних аварійно-відновлювальних робіт з виведення із аварійного стану окремих конструкційних елементів житлового будинку № 66 на вул. Стрийській у м. Львові, постраждалих внаслідок ракетного удару зі сторони країни-агресора російської федерації 06.07.2023. Коригування</t>
  </si>
  <si>
    <t>Експертиза  ПКД на проведення невідкладних аварійно-відновлювальних робіт з виведення із аварійного стану окремих конструкційних елементів житлового будинку № 66 на вул. Стрийській у м. Львові, постраждалих внаслідок ракетного удару зі сторони країни-агресора російської федерації 06.07.2023. Коригування</t>
  </si>
  <si>
    <t>Авторський нагляд на проведення невідкладних аварійно-відновлювальних робіт з виведення із аварійного стану окремих конструкційних елементів житлового будинку № 66 на вул. Стрийській у м. Львові, постраждалих внаслідок ракетного удару зі сторони країни-агресора російської федерації 06.07.2023. Коригування</t>
  </si>
  <si>
    <t>Шевченківська районна адміністрація</t>
  </si>
  <si>
    <t xml:space="preserve">Капітальний ремонт у будівлі Шевченківської районної адміністрації </t>
  </si>
  <si>
    <t>Облаштування громадського простору та водойм</t>
  </si>
  <si>
    <t>4516011</t>
  </si>
  <si>
    <t>Виконання міської програми забезпечення доступності житлових приміщень осіб з інвалідністю у кріслах колісних та осіб з інвалідністю з порушенням зору 1 групи</t>
  </si>
  <si>
    <t>Міська цільова програма приведення до санітарного стану житла, яке належить на праві власності або користування дітям-сиротам, дітям, позбавлених батьківського піклування, та особам з їх числа( капітальний ремонт квартири в ж/б за адресою м. Львів, вул. Академіка Р. Кучера, буд.8, кв.10)</t>
  </si>
  <si>
    <t>4516030</t>
  </si>
  <si>
    <t>Облаштування громадського простору та водойми на вул. П. Панча, 8-10 у м. Львові (капітальний ремонт)</t>
  </si>
  <si>
    <t>4517461</t>
  </si>
  <si>
    <t>Капітальний ремонт вул. І. Франка у с. Зарудці Львівської МТГ</t>
  </si>
  <si>
    <t>Капітальний ремонт дворів, внутрішньоквартальних доріг, тротуарів на вул. Гетьмана І. Мазепи, 23 (під'їзд 1, 2, 3) у м. Львові</t>
  </si>
  <si>
    <t>Капітальний ремонт частини вул. Щепової (від вул. Під Голоском у напрямку до вул. На Нивах) у м. Львові</t>
  </si>
  <si>
    <t>Сихівська районна адміністрація</t>
  </si>
  <si>
    <t>Капітальний ремонт доріг та тротуарів на вул. М. Максимовича у м. Львові</t>
  </si>
  <si>
    <t>Капітальний ремонт доріг та тротуарів на вул. М. Максимовича - вул. Я. Гашека, 2-А (забезпечення безпеки дорожнього руху та створення інклюзивного середовища перед КНП ЛОР "ЛОРЛДЦ" )</t>
  </si>
  <si>
    <t xml:space="preserve">Виконання Програми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 у багатоквартирних будинках на території Львівської міської територіальної громади на 2019-2025 роки </t>
  </si>
  <si>
    <t>Виконання програми забезпечення доступності житлових приміщень осіб з інвалідністю  кріслах колісних та осіб з інвалідністю з порушенням зору 1 групи</t>
  </si>
  <si>
    <t>Виконання Програми підтримки співвласників багатоквартирних будинків, об'єднань співвласників багатоквартирних будинків, а також співвласників багатоквартирних будинків ЖБК, у проведенні невідкладного ремонту, капітального ремонту, реконструкції, ремонтно-реставраційних робіт спільного майна  у багатоквартирних будинках на території Львівської міської територіальної громади на 2019-2025 роки</t>
  </si>
  <si>
    <t>Капітальний ремонт будівлі просп. Червоної Калини, 66     (утеплення фасаду)</t>
  </si>
  <si>
    <t>Придбання дефібрилятора</t>
  </si>
  <si>
    <t xml:space="preserve">Капітальний ремонт санвузлів із забезпечення доступності приміщень для осіб з інвалідністю у будівлі на просп. Червоної Калини, 66 </t>
  </si>
  <si>
    <t>Департамент міської агломерації</t>
  </si>
  <si>
    <t>Капітальний ремонт адміністративної будівлі офісу Львівської громади у с. Лисиничі, вул. Т. Шевченка, 48</t>
  </si>
  <si>
    <t>Капітальний ремонт адміністративної будівлі у смт Рудне, вул. Ю. Липи, 1</t>
  </si>
  <si>
    <t xml:space="preserve">Капітальний ремонт адміністративної будівлі у с. Рясне-Руське, пл. Незалежності, 1 з облаштуванням інклюзивного санвузла </t>
  </si>
  <si>
    <t xml:space="preserve">Капітальний ремонт вхідної групи адміністративної будівлі у селищі Брюховичі, вул. Ясна 1 з облаштуванням інклюзивного санвузла </t>
  </si>
  <si>
    <t>Виконання програми "Поліцейський офіцер громади" на 2022-2027 роки</t>
  </si>
  <si>
    <t>Проекти за рахунок вільного залишку коштів, що утворився станом на 01.01.2024</t>
  </si>
  <si>
    <t>Капітальний ремонт підвальних приміщень середньої загальноосвітньої школи № 72 на вул. Зубрівській,1</t>
  </si>
  <si>
    <t>Капітальний ремонт підвальних приміщень ліцею "Сихівський" Львівської міської ради на вул. Г. Хоткевича, 48</t>
  </si>
  <si>
    <t>Капітальний ремонт гідроізоляції фундаменту будівлі середньої загальноосвітньої школи І-ІІІ ступенів №78 м. Львова на вул. Замарстинівській,132</t>
  </si>
  <si>
    <t>Капітальний ремонт підвальних приміщень ліцею №46 ім. В'ячеслава Чорновола Львівської міської ради на вул. Науковій, 90</t>
  </si>
  <si>
    <t>Капітальний ремонт підвальних приміщень середньої загальноосвітньої школи І-ІІІ ст. "Лідер" з різними формами навчання на вул. Ю. Руфа, 59</t>
  </si>
  <si>
    <t>Капітальний ремонт підвальних приміщень для облаштування укриття в кардіологічному корпусі лікарні КНП "1 територіальне медичне об’єднання м. Львова" на вул. В. Навроцького, 23</t>
  </si>
  <si>
    <t>Капітальний ремонт кардіологічного відділення з блоком інтенсивної терапії КНП "1 територіальне медичне об'єднання" на вул. В. Навроцького, 23</t>
  </si>
  <si>
    <t>Капітальний ремонт хірургічного відділення КНП "1 територіальне медичне об'єднання" на вул. Пилипа Орлика, 4. Додаткові роботи</t>
  </si>
  <si>
    <t>Капітальний ремонт кардіологічного відділення з блоком інтенсивної терапії КНП "1 територіальне медичне об'єднання" на вул. В. Навроцького, 23 (коригування)</t>
  </si>
  <si>
    <t xml:space="preserve">Придбання відкритої реанімаційної системи для новонароджених для ВП "Лікарня Святого Миколая" (4 шт.) </t>
  </si>
  <si>
    <t>Капітальний ремонт першого відділення центру хірургії КНП "Клінічна лікарня швидкої медичної допомоги м. Львова" на вул. І. Миколайчука, 9 (коригування)</t>
  </si>
  <si>
    <t>Капітальний ремонт приміщень відділення гінекології (напрямок репродуктологія) КНП "1 територіальне медичне об’єднання м. Львова" на вул. І. Миколайчука, 9</t>
  </si>
  <si>
    <t>Капітальний ремонт із утепленням фасаду будівлі КНП "1 територіальне медичне об'єднання м. Львова" на вул. В. Навроцького, 23 у м. Львові</t>
  </si>
  <si>
    <t>Капітальний ремонт із утепленням фасаду будівель КНП "1 територіальне медичне об’єднання м. Львова" на вул. Пилипа Орлика, 4 у м. Львові</t>
  </si>
  <si>
    <t>Капітальний ремонт травматологічного відділення КНП "1 територіальне медичне об'єднання" на вул. Пилипа Орлика, 4</t>
  </si>
  <si>
    <t>Капітальний ремонт підвальних приміщень хірургічного корпусу з облаштуванням укриття КНП "1 територіальне медичне об’єднання м. Львова" на вул. В. Навроцького, 23</t>
  </si>
  <si>
    <t>Разом</t>
  </si>
  <si>
    <t>Секретар ради</t>
  </si>
  <si>
    <t xml:space="preserve">      Візи: </t>
  </si>
  <si>
    <t xml:space="preserve">Перший заступник міського голови – </t>
  </si>
  <si>
    <t>заступник міського голови з економічного розвитку</t>
  </si>
  <si>
    <t xml:space="preserve">                                      Андрій МОСКАЛЕНКО</t>
  </si>
  <si>
    <t xml:space="preserve"> </t>
  </si>
  <si>
    <t>Директор департаменту економічного розвитку</t>
  </si>
  <si>
    <t xml:space="preserve">                                      Інна СВИСТУН</t>
  </si>
  <si>
    <t>Капітальний ремонт підвальних приміщень середньої загальноосвітньої школи І-ІІІ ступенів № 49 м. Львова на вул. Ольги Басараб, 4</t>
  </si>
  <si>
    <t xml:space="preserve">                                       Маркіян ЛОПАЧАК</t>
  </si>
  <si>
    <t>Член редакційної комісії</t>
  </si>
  <si>
    <t xml:space="preserve">Капітальний ремонт приміщень адміністративної будівлі на вул. Князя Мстислава Удатного, 7 у м. Львові із застосуванням енергозберігаючих технологій та облаштування інклюзивного санвузла </t>
  </si>
  <si>
    <t xml:space="preserve">                                                       Затверджено</t>
  </si>
  <si>
    <t xml:space="preserve">                                               Додаток 2</t>
  </si>
  <si>
    <t xml:space="preserve">                          ухвалою міської ради</t>
  </si>
  <si>
    <t xml:space="preserve">                         від ______________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</si>
</sst>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₴_-;\-* #,##0.00\ _₴_-;_-* &quot;-&quot;??\ _₴_-;_-@_-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1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8" fillId="0" borderId="2" xfId="2" applyFont="1" applyFill="1" applyBorder="1" applyAlignment="1">
      <alignment horizontal="center" vertical="top" wrapText="1"/>
    </xf>
    <xf numFmtId="49" fontId="9" fillId="0" borderId="2" xfId="6" applyNumberFormat="1" applyFont="1" applyFill="1" applyBorder="1" applyAlignment="1">
      <alignment horizontal="center" vertical="top"/>
    </xf>
    <xf numFmtId="0" fontId="9" fillId="0" borderId="2" xfId="6" applyFont="1" applyFill="1" applyBorder="1" applyAlignment="1">
      <alignment horizontal="left" vertical="top" wrapText="1"/>
    </xf>
    <xf numFmtId="0" fontId="9" fillId="0" borderId="2" xfId="6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49" fontId="11" fillId="0" borderId="2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center" vertical="top"/>
    </xf>
    <xf numFmtId="0" fontId="9" fillId="0" borderId="2" xfId="1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8" applyFont="1" applyFill="1" applyBorder="1" applyAlignment="1">
      <alignment horizontal="center" vertical="top" wrapText="1"/>
    </xf>
    <xf numFmtId="4" fontId="5" fillId="0" borderId="2" xfId="7" applyNumberFormat="1" applyFont="1" applyFill="1" applyBorder="1" applyAlignment="1">
      <alignment horizontal="center" vertical="top" wrapText="1"/>
    </xf>
    <xf numFmtId="0" fontId="5" fillId="0" borderId="2" xfId="8" applyFont="1" applyFill="1" applyBorder="1" applyAlignment="1">
      <alignment horizontal="left" vertical="top" wrapText="1"/>
    </xf>
    <xf numFmtId="4" fontId="5" fillId="0" borderId="2" xfId="5" applyNumberFormat="1" applyFont="1" applyFill="1" applyBorder="1" applyAlignment="1">
      <alignment horizontal="center" vertical="top" wrapText="1"/>
    </xf>
    <xf numFmtId="0" fontId="7" fillId="0" borderId="1" xfId="4" applyFont="1" applyFill="1" applyBorder="1" applyAlignment="1">
      <alignment horizontal="center" vertical="top" wrapText="1"/>
    </xf>
    <xf numFmtId="0" fontId="5" fillId="0" borderId="0" xfId="4" applyFont="1" applyFill="1" applyAlignment="1">
      <alignment vertical="top" wrapText="1"/>
    </xf>
    <xf numFmtId="49" fontId="5" fillId="0" borderId="0" xfId="4" applyNumberFormat="1" applyFont="1" applyFill="1" applyAlignment="1">
      <alignment vertical="top" wrapText="1"/>
    </xf>
    <xf numFmtId="0" fontId="5" fillId="0" borderId="0" xfId="4" applyFont="1" applyFill="1" applyAlignment="1">
      <alignment wrapText="1"/>
    </xf>
    <xf numFmtId="0" fontId="7" fillId="0" borderId="0" xfId="4" applyFont="1" applyFill="1" applyAlignment="1">
      <alignment horizontal="center" vertical="top" wrapText="1"/>
    </xf>
    <xf numFmtId="49" fontId="9" fillId="0" borderId="2" xfId="6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justify" vertical="top" wrapText="1"/>
    </xf>
    <xf numFmtId="0" fontId="5" fillId="0" borderId="2" xfId="9" applyFont="1" applyFill="1" applyBorder="1" applyAlignment="1">
      <alignment horizontal="left" vertical="top" wrapText="1"/>
    </xf>
    <xf numFmtId="0" fontId="5" fillId="0" borderId="2" xfId="10" applyFont="1" applyFill="1" applyBorder="1" applyAlignment="1">
      <alignment horizontal="left" vertical="top" wrapText="1"/>
    </xf>
    <xf numFmtId="49" fontId="5" fillId="0" borderId="2" xfId="8" applyNumberFormat="1" applyFont="1" applyFill="1" applyBorder="1" applyAlignment="1">
      <alignment horizontal="center" vertical="top" wrapText="1"/>
    </xf>
    <xf numFmtId="2" fontId="5" fillId="0" borderId="2" xfId="8" applyNumberFormat="1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horizontal="left" vertical="top" wrapText="1"/>
    </xf>
    <xf numFmtId="0" fontId="5" fillId="0" borderId="2" xfId="8" applyFont="1" applyFill="1" applyBorder="1" applyAlignment="1">
      <alignment vertical="top" wrapText="1"/>
    </xf>
    <xf numFmtId="43" fontId="9" fillId="0" borderId="2" xfId="5" applyNumberFormat="1" applyFont="1" applyFill="1" applyBorder="1" applyAlignment="1">
      <alignment vertical="center" wrapText="1"/>
    </xf>
    <xf numFmtId="0" fontId="5" fillId="0" borderId="2" xfId="12" applyFont="1" applyFill="1" applyBorder="1" applyAlignment="1">
      <alignment horizontal="left" vertical="top" wrapText="1"/>
    </xf>
    <xf numFmtId="4" fontId="5" fillId="0" borderId="2" xfId="8" applyNumberFormat="1" applyFont="1" applyFill="1" applyBorder="1" applyAlignment="1">
      <alignment horizontal="center" vertical="top" wrapText="1"/>
    </xf>
    <xf numFmtId="11" fontId="5" fillId="0" borderId="2" xfId="8" applyNumberFormat="1" applyFont="1" applyFill="1" applyBorder="1" applyAlignment="1">
      <alignment vertical="top" wrapText="1"/>
    </xf>
    <xf numFmtId="4" fontId="9" fillId="0" borderId="2" xfId="5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 wrapText="1"/>
    </xf>
    <xf numFmtId="0" fontId="5" fillId="0" borderId="0" xfId="2" applyFont="1" applyFill="1" applyAlignment="1">
      <alignment vertical="top" wrapText="1"/>
    </xf>
    <xf numFmtId="49" fontId="5" fillId="0" borderId="0" xfId="2" applyNumberFormat="1" applyFont="1" applyFill="1" applyAlignment="1">
      <alignment vertical="top" wrapText="1"/>
    </xf>
    <xf numFmtId="0" fontId="5" fillId="0" borderId="0" xfId="2" applyFont="1" applyFill="1" applyAlignment="1">
      <alignment wrapText="1"/>
    </xf>
    <xf numFmtId="0" fontId="5" fillId="0" borderId="0" xfId="4" applyFont="1" applyFill="1"/>
    <xf numFmtId="0" fontId="5" fillId="0" borderId="0" xfId="1" applyFont="1" applyFill="1"/>
    <xf numFmtId="0" fontId="9" fillId="0" borderId="0" xfId="4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49" fontId="8" fillId="0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top" wrapText="1"/>
    </xf>
    <xf numFmtId="49" fontId="5" fillId="0" borderId="2" xfId="2" applyNumberFormat="1" applyFont="1" applyFill="1" applyBorder="1" applyAlignment="1">
      <alignment horizontal="center" vertical="top" wrapText="1"/>
    </xf>
    <xf numFmtId="0" fontId="5" fillId="0" borderId="2" xfId="2" applyFont="1" applyFill="1" applyBorder="1" applyAlignment="1">
      <alignment horizontal="center" vertical="center" wrapText="1"/>
    </xf>
    <xf numFmtId="3" fontId="9" fillId="0" borderId="2" xfId="4" applyNumberFormat="1" applyFont="1" applyFill="1" applyBorder="1" applyAlignment="1">
      <alignment horizontal="center" vertical="top" wrapText="1"/>
    </xf>
    <xf numFmtId="3" fontId="5" fillId="0" borderId="0" xfId="1" applyNumberFormat="1" applyFont="1" applyFill="1" applyAlignment="1">
      <alignment horizontal="center" vertical="top"/>
    </xf>
    <xf numFmtId="3" fontId="9" fillId="0" borderId="0" xfId="1" applyNumberFormat="1" applyFont="1" applyFill="1" applyAlignment="1">
      <alignment horizontal="center" vertical="top"/>
    </xf>
    <xf numFmtId="49" fontId="5" fillId="0" borderId="2" xfId="7" applyNumberFormat="1" applyFont="1" applyFill="1" applyBorder="1" applyAlignment="1">
      <alignment horizontal="center" vertical="top" wrapText="1"/>
    </xf>
    <xf numFmtId="0" fontId="5" fillId="0" borderId="2" xfId="7" applyFont="1" applyFill="1" applyBorder="1" applyAlignment="1">
      <alignment vertical="top" wrapText="1"/>
    </xf>
    <xf numFmtId="0" fontId="5" fillId="0" borderId="2" xfId="1" applyFont="1" applyFill="1" applyBorder="1" applyAlignment="1">
      <alignment wrapText="1"/>
    </xf>
    <xf numFmtId="43" fontId="9" fillId="0" borderId="2" xfId="1" applyNumberFormat="1" applyFont="1" applyFill="1" applyBorder="1" applyAlignment="1">
      <alignment wrapText="1"/>
    </xf>
    <xf numFmtId="49" fontId="5" fillId="0" borderId="2" xfId="8" applyNumberFormat="1" applyFont="1" applyFill="1" applyBorder="1" applyAlignment="1">
      <alignment horizontal="left" vertical="top" wrapText="1"/>
    </xf>
    <xf numFmtId="0" fontId="5" fillId="0" borderId="2" xfId="7" applyFont="1" applyFill="1" applyBorder="1" applyAlignment="1">
      <alignment horizontal="left" vertical="top" wrapText="1"/>
    </xf>
    <xf numFmtId="4" fontId="9" fillId="0" borderId="2" xfId="1" applyNumberFormat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4" fontId="9" fillId="0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0" xfId="1" applyFont="1" applyFill="1" applyAlignment="1">
      <alignment vertical="top"/>
    </xf>
    <xf numFmtId="4" fontId="9" fillId="0" borderId="2" xfId="7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wrapText="1"/>
    </xf>
    <xf numFmtId="49" fontId="5" fillId="0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vertical="top" wrapText="1"/>
    </xf>
    <xf numFmtId="1" fontId="5" fillId="0" borderId="2" xfId="8" applyNumberFormat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vertical="top" wrapText="1"/>
    </xf>
    <xf numFmtId="0" fontId="9" fillId="0" borderId="2" xfId="1" applyFont="1" applyFill="1" applyBorder="1" applyAlignment="1">
      <alignment horizontal="left" wrapText="1"/>
    </xf>
    <xf numFmtId="49" fontId="5" fillId="0" borderId="0" xfId="1" applyNumberFormat="1" applyFont="1" applyFill="1" applyAlignment="1">
      <alignment vertical="top" wrapText="1"/>
    </xf>
    <xf numFmtId="4" fontId="5" fillId="0" borderId="0" xfId="1" applyNumberFormat="1" applyFont="1" applyFill="1" applyAlignment="1">
      <alignment wrapText="1"/>
    </xf>
    <xf numFmtId="3" fontId="5" fillId="0" borderId="0" xfId="1" applyNumberFormat="1" applyFont="1" applyFill="1" applyAlignment="1">
      <alignment wrapText="1"/>
    </xf>
    <xf numFmtId="49" fontId="5" fillId="0" borderId="2" xfId="7" applyNumberFormat="1" applyFont="1" applyFill="1" applyBorder="1" applyAlignment="1">
      <alignment horizontal="left" vertical="top" wrapText="1"/>
    </xf>
    <xf numFmtId="49" fontId="5" fillId="0" borderId="2" xfId="7" applyNumberFormat="1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4" fontId="13" fillId="0" borderId="0" xfId="5" applyNumberFormat="1" applyFont="1" applyFill="1" applyBorder="1" applyAlignment="1"/>
    <xf numFmtId="0" fontId="13" fillId="0" borderId="0" xfId="0" applyNumberFormat="1" applyFont="1" applyFill="1" applyAlignment="1" applyProtection="1"/>
    <xf numFmtId="4" fontId="13" fillId="0" borderId="0" xfId="5" applyNumberFormat="1" applyFont="1" applyFill="1" applyBorder="1" applyAlignment="1">
      <alignment horizontal="left" vertical="top"/>
    </xf>
    <xf numFmtId="4" fontId="13" fillId="0" borderId="0" xfId="5" applyNumberFormat="1" applyFont="1" applyFill="1" applyBorder="1" applyAlignment="1">
      <alignment horizontal="left"/>
    </xf>
    <xf numFmtId="0" fontId="13" fillId="0" borderId="0" xfId="1" applyFont="1" applyFill="1" applyAlignment="1">
      <alignment horizontal="left" wrapText="1"/>
    </xf>
    <xf numFmtId="0" fontId="13" fillId="0" borderId="0" xfId="5" applyFont="1" applyFill="1" applyAlignment="1">
      <alignment horizontal="centerContinuous" wrapText="1"/>
    </xf>
    <xf numFmtId="0" fontId="12" fillId="0" borderId="0" xfId="5" applyFont="1" applyFill="1" applyAlignment="1">
      <alignment horizontal="centerContinuous" wrapText="1"/>
    </xf>
    <xf numFmtId="0" fontId="13" fillId="0" borderId="0" xfId="5" applyFont="1" applyFill="1" applyAlignment="1">
      <alignment wrapText="1"/>
    </xf>
    <xf numFmtId="0" fontId="5" fillId="0" borderId="0" xfId="4" applyFont="1" applyFill="1" applyAlignment="1">
      <alignment horizontal="centerContinuous"/>
    </xf>
    <xf numFmtId="0" fontId="12" fillId="0" borderId="0" xfId="4" applyFont="1" applyFill="1" applyAlignment="1">
      <alignment horizontal="center" vertical="top" wrapText="1"/>
    </xf>
    <xf numFmtId="4" fontId="13" fillId="0" borderId="0" xfId="5" applyNumberFormat="1" applyFont="1" applyFill="1" applyBorder="1" applyAlignment="1">
      <alignment horizontal="left"/>
    </xf>
  </cellXfs>
  <cellStyles count="15">
    <cellStyle name="Відсотковий 2" xfId="13"/>
    <cellStyle name="Звичайний" xfId="0" builtinId="0"/>
    <cellStyle name="Звичайний 2" xfId="11"/>
    <cellStyle name="Звичайний 21 2" xfId="5"/>
    <cellStyle name="Звичайний 28" xfId="6"/>
    <cellStyle name="Звичайний 4" xfId="7"/>
    <cellStyle name="Звичайний 6 2" xfId="8"/>
    <cellStyle name="Обычный 11 3 2 4 2 2 2 3 2 3" xfId="2"/>
    <cellStyle name="Обычный 15" xfId="4"/>
    <cellStyle name="Обычный 15 2 2" xfId="9"/>
    <cellStyle name="Обычный 17 5 6 2 2 2 2 4 2" xfId="1"/>
    <cellStyle name="Обычный 2" xfId="12"/>
    <cellStyle name="Обычный 2 4" xfId="3"/>
    <cellStyle name="Обычный 3" xfId="10"/>
    <cellStyle name="Фінансовий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139</xdr:row>
      <xdr:rowOff>0</xdr:rowOff>
    </xdr:from>
    <xdr:to>
      <xdr:col>4</xdr:col>
      <xdr:colOff>3063875</xdr:colOff>
      <xdr:row>139</xdr:row>
      <xdr:rowOff>82873</xdr:rowOff>
    </xdr:to>
    <xdr:pic>
      <xdr:nvPicPr>
        <xdr:cNvPr id="4" name="Picture 2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5" name="Picture 2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6" name="Picture 2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10" name="Picture 20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12" name="Picture 2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15" name="Picture 20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16" name="Picture 2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17" name="Picture 2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22" name="Picture 2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23" name="Picture 20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9525</xdr:colOff>
      <xdr:row>139</xdr:row>
      <xdr:rowOff>88034</xdr:rowOff>
    </xdr:to>
    <xdr:pic>
      <xdr:nvPicPr>
        <xdr:cNvPr id="26" name="Picture 20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139</xdr:row>
      <xdr:rowOff>0</xdr:rowOff>
    </xdr:from>
    <xdr:to>
      <xdr:col>0</xdr:col>
      <xdr:colOff>25400</xdr:colOff>
      <xdr:row>139</xdr:row>
      <xdr:rowOff>88034</xdr:rowOff>
    </xdr:to>
    <xdr:pic>
      <xdr:nvPicPr>
        <xdr:cNvPr id="27" name="Picture 20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3063875</xdr:colOff>
      <xdr:row>139</xdr:row>
      <xdr:rowOff>0</xdr:rowOff>
    </xdr:from>
    <xdr:to>
      <xdr:col>1</xdr:col>
      <xdr:colOff>6350</xdr:colOff>
      <xdr:row>139</xdr:row>
      <xdr:rowOff>79375</xdr:rowOff>
    </xdr:to>
    <xdr:pic>
      <xdr:nvPicPr>
        <xdr:cNvPr id="28" name="Picture 2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30" name="Picture 2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31" name="Picture 2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32" name="Picture 20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33" name="Picture 2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34" name="Picture 20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35" name="Picture 2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36" name="Picture 20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37" name="Picture 20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38" name="Picture 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39" name="Picture 2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40" name="Picture 20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0" cy="88034"/>
    <xdr:pic>
      <xdr:nvPicPr>
        <xdr:cNvPr id="41" name="Picture 2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0" cy="88034"/>
    <xdr:pic>
      <xdr:nvPicPr>
        <xdr:cNvPr id="42" name="Picture 20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0" cy="82873"/>
    <xdr:pic>
      <xdr:nvPicPr>
        <xdr:cNvPr id="43" name="Picture 2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44" name="Picture 2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45" name="Picture 2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46" name="Picture 2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47" name="Picture 2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48" name="Picture 20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49" name="Picture 20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50" name="Picture 20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51" name="Picture 2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52" name="Picture 20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53" name="Picture 2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54" name="Picture 2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55" name="Picture 20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56" name="Picture 20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57" name="Picture 2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58" name="Picture 20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59" name="Picture 20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60" name="Picture 20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61" name="Picture 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62" name="Picture 2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63" name="Picture 2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64" name="Picture 2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65" name="Picture 20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66" name="Picture 2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4763" cy="79375"/>
    <xdr:pic>
      <xdr:nvPicPr>
        <xdr:cNvPr id="67" name="Picture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68" name="Picture 20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69" name="Picture 2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70" name="Picture 20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71" name="Picture 2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72" name="Picture 2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73" name="Picture 20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74" name="Picture 2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75" name="Picture 20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76" name="Picture 2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139</xdr:row>
      <xdr:rowOff>0</xdr:rowOff>
    </xdr:from>
    <xdr:ext cx="9525" cy="88034"/>
    <xdr:pic>
      <xdr:nvPicPr>
        <xdr:cNvPr id="77" name="Picture 20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139</xdr:row>
      <xdr:rowOff>0</xdr:rowOff>
    </xdr:from>
    <xdr:ext cx="9525" cy="88034"/>
    <xdr:pic>
      <xdr:nvPicPr>
        <xdr:cNvPr id="78" name="Picture 20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139</xdr:row>
      <xdr:rowOff>0</xdr:rowOff>
    </xdr:from>
    <xdr:ext cx="9525" cy="79375"/>
    <xdr:pic>
      <xdr:nvPicPr>
        <xdr:cNvPr id="79" name="Picture 20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03052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139</xdr:row>
      <xdr:rowOff>0</xdr:rowOff>
    </xdr:from>
    <xdr:to>
      <xdr:col>4</xdr:col>
      <xdr:colOff>3111500</xdr:colOff>
      <xdr:row>139</xdr:row>
      <xdr:rowOff>82874</xdr:rowOff>
    </xdr:to>
    <xdr:pic>
      <xdr:nvPicPr>
        <xdr:cNvPr id="80" name="Picture 2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8030527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81" name="Picture 2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139</xdr:row>
      <xdr:rowOff>0</xdr:rowOff>
    </xdr:from>
    <xdr:to>
      <xdr:col>4</xdr:col>
      <xdr:colOff>3063875</xdr:colOff>
      <xdr:row>139</xdr:row>
      <xdr:rowOff>82873</xdr:rowOff>
    </xdr:to>
    <xdr:pic>
      <xdr:nvPicPr>
        <xdr:cNvPr id="82" name="Picture 2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83" name="Picture 2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84" name="Picture 2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85" name="Picture 2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86" name="Picture 20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87" name="Picture 2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88" name="Picture 20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89" name="Picture 20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90" name="Picture 2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91" name="Picture 2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139</xdr:row>
      <xdr:rowOff>0</xdr:rowOff>
    </xdr:from>
    <xdr:to>
      <xdr:col>4</xdr:col>
      <xdr:colOff>3063875</xdr:colOff>
      <xdr:row>139</xdr:row>
      <xdr:rowOff>82873</xdr:rowOff>
    </xdr:to>
    <xdr:pic>
      <xdr:nvPicPr>
        <xdr:cNvPr id="92" name="Picture 2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93" name="Picture 20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94" name="Picture 2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95" name="Picture 20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96" name="Picture 20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97" name="Picture 20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98" name="Picture 20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99" name="Picture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00" name="Picture 2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150</xdr:row>
      <xdr:rowOff>0</xdr:rowOff>
    </xdr:from>
    <xdr:ext cx="9525" cy="88034"/>
    <xdr:pic>
      <xdr:nvPicPr>
        <xdr:cNvPr id="101" name="Picture 2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54868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150</xdr:row>
      <xdr:rowOff>0</xdr:rowOff>
    </xdr:from>
    <xdr:ext cx="9525" cy="82873"/>
    <xdr:pic>
      <xdr:nvPicPr>
        <xdr:cNvPr id="102" name="Picture 2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54868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103" name="Picture 20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139</xdr:row>
      <xdr:rowOff>0</xdr:rowOff>
    </xdr:from>
    <xdr:to>
      <xdr:col>4</xdr:col>
      <xdr:colOff>3063875</xdr:colOff>
      <xdr:row>139</xdr:row>
      <xdr:rowOff>82873</xdr:rowOff>
    </xdr:to>
    <xdr:pic>
      <xdr:nvPicPr>
        <xdr:cNvPr id="104" name="Picture 2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05" name="Picture 20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06" name="Picture 20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07" name="Picture 2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08" name="Picture 20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09" name="Picture 20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10" name="Picture 20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11" name="Picture 2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12" name="Picture 2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139</xdr:row>
      <xdr:rowOff>0</xdr:rowOff>
    </xdr:from>
    <xdr:to>
      <xdr:col>4</xdr:col>
      <xdr:colOff>15875</xdr:colOff>
      <xdr:row>139</xdr:row>
      <xdr:rowOff>88034</xdr:rowOff>
    </xdr:to>
    <xdr:pic>
      <xdr:nvPicPr>
        <xdr:cNvPr id="113" name="Picture 20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139</xdr:row>
      <xdr:rowOff>0</xdr:rowOff>
    </xdr:from>
    <xdr:to>
      <xdr:col>4</xdr:col>
      <xdr:colOff>3063875</xdr:colOff>
      <xdr:row>139</xdr:row>
      <xdr:rowOff>82873</xdr:rowOff>
    </xdr:to>
    <xdr:pic>
      <xdr:nvPicPr>
        <xdr:cNvPr id="114" name="Picture 2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15" name="Picture 20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16" name="Picture 20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17" name="Picture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18" name="Picture 20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19" name="Picture 20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20" name="Picture 20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139</xdr:row>
      <xdr:rowOff>0</xdr:rowOff>
    </xdr:from>
    <xdr:ext cx="9525" cy="88034"/>
    <xdr:pic>
      <xdr:nvPicPr>
        <xdr:cNvPr id="121" name="Picture 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03052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22" name="Picture 2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139</xdr:row>
      <xdr:rowOff>0</xdr:rowOff>
    </xdr:from>
    <xdr:ext cx="9525" cy="82873"/>
    <xdr:pic>
      <xdr:nvPicPr>
        <xdr:cNvPr id="123" name="Picture 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03052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151</xdr:row>
      <xdr:rowOff>0</xdr:rowOff>
    </xdr:from>
    <xdr:ext cx="9525" cy="88034"/>
    <xdr:pic>
      <xdr:nvPicPr>
        <xdr:cNvPr id="124" name="Picture 20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58678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151</xdr:row>
      <xdr:rowOff>0</xdr:rowOff>
    </xdr:from>
    <xdr:ext cx="9525" cy="82873"/>
    <xdr:pic>
      <xdr:nvPicPr>
        <xdr:cNvPr id="125" name="Picture 20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58678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26" name="Picture 20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27" name="Picture 2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28" name="Picture 20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29" name="Picture 20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30" name="Picture 20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31" name="Picture 20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32" name="Picture 2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33" name="Picture 20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34" name="Picture 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35" name="Picture 2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36" name="Picture 20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37" name="Picture 20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38" name="Picture 2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39" name="Picture 20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40" name="Picture 20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41" name="Picture 20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42" name="Picture 20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43" name="Picture 20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44" name="Picture 2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45" name="Picture 20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46" name="Picture 2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47" name="Picture 2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48" name="Picture 2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49" name="Picture 20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50" name="Picture 20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51" name="Picture 2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52" name="Picture 2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53" name="Picture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54" name="Picture 2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55" name="Picture 20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56" name="Picture 20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57" name="Picture 2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58" name="Picture 2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59" name="Picture 20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60" name="Picture 2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61" name="Picture 20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154</xdr:row>
      <xdr:rowOff>0</xdr:rowOff>
    </xdr:from>
    <xdr:to>
      <xdr:col>4</xdr:col>
      <xdr:colOff>9525</xdr:colOff>
      <xdr:row>163</xdr:row>
      <xdr:rowOff>11906</xdr:rowOff>
    </xdr:to>
    <xdr:pic>
      <xdr:nvPicPr>
        <xdr:cNvPr id="162" name="Рисунок 161" descr="https://www8.city-adm.lviv.ua/icons/ecblank.gif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7010875"/>
          <a:ext cx="9525" cy="34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63" name="Picture 20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64" name="Picture 2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65" name="Picture 20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66" name="Picture 2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67" name="Picture 2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68" name="Picture 2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69" name="Picture 2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70" name="Picture 2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71" name="Picture 2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72" name="Picture 20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73" name="Picture 20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74" name="Picture 20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75" name="Picture 2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76" name="Picture 2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77" name="Picture 20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78" name="Picture 2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79" name="Picture 20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80" name="Picture 20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81" name="Picture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82" name="Picture 20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83" name="Picture 20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149</xdr:row>
      <xdr:rowOff>0</xdr:rowOff>
    </xdr:from>
    <xdr:to>
      <xdr:col>4</xdr:col>
      <xdr:colOff>9525</xdr:colOff>
      <xdr:row>149</xdr:row>
      <xdr:rowOff>88034</xdr:rowOff>
    </xdr:to>
    <xdr:pic>
      <xdr:nvPicPr>
        <xdr:cNvPr id="184" name="Picture 2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149</xdr:row>
      <xdr:rowOff>0</xdr:rowOff>
    </xdr:from>
    <xdr:to>
      <xdr:col>4</xdr:col>
      <xdr:colOff>25400</xdr:colOff>
      <xdr:row>149</xdr:row>
      <xdr:rowOff>88034</xdr:rowOff>
    </xdr:to>
    <xdr:pic>
      <xdr:nvPicPr>
        <xdr:cNvPr id="185" name="Picture 20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149</xdr:row>
      <xdr:rowOff>0</xdr:rowOff>
    </xdr:from>
    <xdr:to>
      <xdr:col>4</xdr:col>
      <xdr:colOff>3073400</xdr:colOff>
      <xdr:row>149</xdr:row>
      <xdr:rowOff>79375</xdr:rowOff>
    </xdr:to>
    <xdr:pic>
      <xdr:nvPicPr>
        <xdr:cNvPr id="186" name="Picture 2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87" name="Picture 20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88" name="Picture 2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89" name="Picture 2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90" name="Picture 20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91" name="Picture 2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92" name="Picture 20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93" name="Picture 20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94" name="Picture 2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95" name="Picture 2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149</xdr:row>
      <xdr:rowOff>0</xdr:rowOff>
    </xdr:from>
    <xdr:ext cx="9525" cy="88034"/>
    <xdr:pic>
      <xdr:nvPicPr>
        <xdr:cNvPr id="196" name="Picture 2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197" name="Picture 20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79375"/>
    <xdr:pic>
      <xdr:nvPicPr>
        <xdr:cNvPr id="198" name="Picture 2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199" name="Picture 20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00" name="Picture 20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01" name="Picture 2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02" name="Picture 2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03" name="Picture 20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04" name="Picture 20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05" name="Picture 2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06" name="Picture 20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07" name="Picture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08" name="Picture 20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09" name="Picture 20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10" name="Picture 20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11" name="Picture 2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12" name="Picture 2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13" name="Picture 20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14" name="Picture 20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15" name="Picture 2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16" name="Picture 20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17" name="Picture 20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18" name="Picture 20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19" name="Picture 20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20" name="Picture 2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21" name="Picture 2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4763" cy="79375"/>
    <xdr:pic>
      <xdr:nvPicPr>
        <xdr:cNvPr id="222" name="Picture 20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23" name="Picture 20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24" name="Picture 20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9525" cy="79375"/>
    <xdr:pic>
      <xdr:nvPicPr>
        <xdr:cNvPr id="225" name="Picture 2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26" name="Picture 20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27" name="Picture 20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9525" cy="79375"/>
    <xdr:pic>
      <xdr:nvPicPr>
        <xdr:cNvPr id="228" name="Picture 20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29" name="Picture 20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30" name="Picture 2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9525" cy="79375"/>
    <xdr:pic>
      <xdr:nvPicPr>
        <xdr:cNvPr id="231" name="Picture 20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149</xdr:row>
      <xdr:rowOff>0</xdr:rowOff>
    </xdr:from>
    <xdr:ext cx="9525" cy="88034"/>
    <xdr:pic>
      <xdr:nvPicPr>
        <xdr:cNvPr id="232" name="Picture 20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149</xdr:row>
      <xdr:rowOff>0</xdr:rowOff>
    </xdr:from>
    <xdr:ext cx="9525" cy="88034"/>
    <xdr:pic>
      <xdr:nvPicPr>
        <xdr:cNvPr id="233" name="Picture 20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149</xdr:row>
      <xdr:rowOff>0</xdr:rowOff>
    </xdr:from>
    <xdr:ext cx="9525" cy="79375"/>
    <xdr:pic>
      <xdr:nvPicPr>
        <xdr:cNvPr id="234" name="Picture 2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8491537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149</xdr:row>
      <xdr:rowOff>0</xdr:rowOff>
    </xdr:from>
    <xdr:to>
      <xdr:col>4</xdr:col>
      <xdr:colOff>15875</xdr:colOff>
      <xdr:row>149</xdr:row>
      <xdr:rowOff>88034</xdr:rowOff>
    </xdr:to>
    <xdr:pic>
      <xdr:nvPicPr>
        <xdr:cNvPr id="235" name="Picture 2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236" name="Picture 20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82873"/>
    <xdr:pic>
      <xdr:nvPicPr>
        <xdr:cNvPr id="237" name="Picture 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238" name="Picture 20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82873"/>
    <xdr:pic>
      <xdr:nvPicPr>
        <xdr:cNvPr id="239" name="Picture 2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149</xdr:row>
      <xdr:rowOff>0</xdr:rowOff>
    </xdr:from>
    <xdr:to>
      <xdr:col>4</xdr:col>
      <xdr:colOff>3111500</xdr:colOff>
      <xdr:row>149</xdr:row>
      <xdr:rowOff>82873</xdr:rowOff>
    </xdr:to>
    <xdr:pic>
      <xdr:nvPicPr>
        <xdr:cNvPr id="240" name="Picture 2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8491537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149</xdr:row>
      <xdr:rowOff>0</xdr:rowOff>
    </xdr:from>
    <xdr:ext cx="9525" cy="88034"/>
    <xdr:pic>
      <xdr:nvPicPr>
        <xdr:cNvPr id="241" name="Picture 20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8491537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149</xdr:row>
      <xdr:rowOff>0</xdr:rowOff>
    </xdr:from>
    <xdr:ext cx="9525" cy="82873"/>
    <xdr:pic>
      <xdr:nvPicPr>
        <xdr:cNvPr id="242" name="Picture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8491537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243" name="Picture 20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244" name="Picture 20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245" name="Picture 20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246" name="Picture 20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247" name="Picture 20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248" name="Picture 20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96208"/>
    <xdr:pic>
      <xdr:nvPicPr>
        <xdr:cNvPr id="249" name="Picture 20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50" name="Picture 20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51" name="Picture 20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52" name="Picture 20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53" name="Picture 20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54" name="Picture 20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55" name="Picture 20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56" name="Picture 20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57" name="Picture 20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58" name="Picture 20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59" name="Picture 20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60" name="Picture 20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61" name="Picture 20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62" name="Picture 20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63" name="Picture 20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64" name="Picture 20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65" name="Picture 20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66" name="Picture 20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67" name="Picture 20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68" name="Picture 20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69" name="Picture 20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70" name="Picture 20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271" name="Picture 20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272" name="Picture 20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273" name="Picture 20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74" name="Picture 20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75" name="Picture 20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276" name="Picture 20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77" name="Picture 20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78" name="Picture 20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279" name="Picture 20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80" name="Picture 20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81" name="Picture 20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282" name="Picture 20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83" name="Picture 20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84" name="Picture 20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285" name="Picture 20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88034"/>
    <xdr:pic>
      <xdr:nvPicPr>
        <xdr:cNvPr id="286" name="Picture 20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88034"/>
    <xdr:pic>
      <xdr:nvPicPr>
        <xdr:cNvPr id="287" name="Picture 20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82873"/>
    <xdr:pic>
      <xdr:nvPicPr>
        <xdr:cNvPr id="288" name="Picture 20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89" name="Picture 20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90" name="Picture 20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291" name="Picture 20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92" name="Picture 20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93" name="Picture 20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294" name="Picture 20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95" name="Picture 20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96" name="Picture 20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297" name="Picture 20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298" name="Picture 20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299" name="Picture 20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300" name="Picture 20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01" name="Picture 20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02" name="Picture 20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303" name="Picture 20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04" name="Picture 20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05" name="Picture 20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306" name="Picture 20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07" name="Picture 20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08" name="Picture 20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309" name="Picture 20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10" name="Picture 20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11" name="Picture 20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312" name="Picture 20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13" name="Picture 20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14" name="Picture 20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315" name="Picture 20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16" name="Picture 20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17" name="Picture 20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318" name="Picture 20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19" name="Picture 20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20" name="Picture 20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321" name="Picture 20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322" name="Picture 20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323" name="Picture 20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324" name="Picture 20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231</xdr:row>
      <xdr:rowOff>0</xdr:rowOff>
    </xdr:from>
    <xdr:ext cx="0" cy="96209"/>
    <xdr:pic>
      <xdr:nvPicPr>
        <xdr:cNvPr id="325" name="Picture 20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126663450"/>
          <a:ext cx="0" cy="96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326" name="Picture 20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96208"/>
    <xdr:pic>
      <xdr:nvPicPr>
        <xdr:cNvPr id="327" name="Picture 20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28" name="Picture 20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29" name="Picture 20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30" name="Picture 20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31" name="Picture 20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32" name="Picture 20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33" name="Picture 20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34" name="Picture 20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35" name="Picture 20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336" name="Picture 20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96208"/>
    <xdr:pic>
      <xdr:nvPicPr>
        <xdr:cNvPr id="337" name="Picture 20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38" name="Picture 20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39" name="Picture 20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40" name="Picture 20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41" name="Picture 20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42" name="Picture 20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43" name="Picture 20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44" name="Picture 20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45" name="Picture 20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346" name="Picture 20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96208"/>
    <xdr:pic>
      <xdr:nvPicPr>
        <xdr:cNvPr id="347" name="Picture 20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48" name="Picture 20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49" name="Picture 20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50" name="Picture 20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51" name="Picture 20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52" name="Picture 20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53" name="Picture 20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54" name="Picture 20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55" name="Picture 20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0" cy="91844"/>
    <xdr:pic>
      <xdr:nvPicPr>
        <xdr:cNvPr id="356" name="Picture 20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0" cy="96208"/>
    <xdr:pic>
      <xdr:nvPicPr>
        <xdr:cNvPr id="357" name="Picture 20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0" cy="96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58" name="Picture 20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59" name="Picture 20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60" name="Picture 20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61" name="Picture 20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62" name="Picture 20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63" name="Picture 20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64" name="Picture 20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65" name="Picture 20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231</xdr:row>
      <xdr:rowOff>0</xdr:rowOff>
    </xdr:from>
    <xdr:ext cx="9525" cy="88034"/>
    <xdr:pic>
      <xdr:nvPicPr>
        <xdr:cNvPr id="366" name="Picture 20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231</xdr:row>
      <xdr:rowOff>0</xdr:rowOff>
    </xdr:from>
    <xdr:ext cx="9525" cy="82873"/>
    <xdr:pic>
      <xdr:nvPicPr>
        <xdr:cNvPr id="367" name="Picture 20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666345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68" name="Picture 20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69" name="Picture 20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70" name="Picture 20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71" name="Picture 20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72" name="Picture 20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73" name="Picture 20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74" name="Picture 20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75" name="Picture 20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76" name="Picture 20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77" name="Picture 20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78" name="Picture 20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79" name="Picture 20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80" name="Picture 20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81" name="Picture 20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82" name="Picture 20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83" name="Picture 20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84" name="Picture 20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85" name="Picture 20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86" name="Picture 20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87" name="Picture 20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88" name="Picture 20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389" name="Picture 20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390" name="Picture 20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391" name="Picture 20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392" name="Picture 20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393" name="Picture 20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394" name="Picture 20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395" name="Picture 20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396" name="Picture 20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397" name="Picture 20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398" name="Picture 20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399" name="Picture 20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00" name="Picture 20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401" name="Picture 20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02" name="Picture 20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03" name="Picture 20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0</xdr:colOff>
      <xdr:row>241</xdr:row>
      <xdr:rowOff>0</xdr:rowOff>
    </xdr:from>
    <xdr:to>
      <xdr:col>4</xdr:col>
      <xdr:colOff>9525</xdr:colOff>
      <xdr:row>246</xdr:row>
      <xdr:rowOff>460582</xdr:rowOff>
    </xdr:to>
    <xdr:pic>
      <xdr:nvPicPr>
        <xdr:cNvPr id="404" name="Рисунок 403" descr="https://www8.city-adm.lviv.ua/icons/ecblank.gif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3064250"/>
          <a:ext cx="9525" cy="3013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05" name="Picture 20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06" name="Picture 20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07" name="Picture 20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08" name="Picture 20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09" name="Picture 20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10" name="Picture 20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11" name="Picture 20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12" name="Picture 20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13" name="Picture 20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14" name="Picture 20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15" name="Picture 20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16" name="Picture 20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17" name="Picture 20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18" name="Picture 20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19" name="Picture 20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20" name="Picture 20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21" name="Picture 20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22" name="Picture 20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23" name="Picture 20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24" name="Picture 20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25" name="Picture 20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9525</xdr:colOff>
      <xdr:row>234</xdr:row>
      <xdr:rowOff>88034</xdr:rowOff>
    </xdr:to>
    <xdr:pic>
      <xdr:nvPicPr>
        <xdr:cNvPr id="426" name="Picture 20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15875</xdr:colOff>
      <xdr:row>234</xdr:row>
      <xdr:rowOff>0</xdr:rowOff>
    </xdr:from>
    <xdr:to>
      <xdr:col>4</xdr:col>
      <xdr:colOff>25400</xdr:colOff>
      <xdr:row>234</xdr:row>
      <xdr:rowOff>88034</xdr:rowOff>
    </xdr:to>
    <xdr:pic>
      <xdr:nvPicPr>
        <xdr:cNvPr id="427" name="Picture 20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3063875</xdr:colOff>
      <xdr:row>234</xdr:row>
      <xdr:rowOff>0</xdr:rowOff>
    </xdr:from>
    <xdr:to>
      <xdr:col>4</xdr:col>
      <xdr:colOff>3073400</xdr:colOff>
      <xdr:row>234</xdr:row>
      <xdr:rowOff>79375</xdr:rowOff>
    </xdr:to>
    <xdr:pic>
      <xdr:nvPicPr>
        <xdr:cNvPr id="428" name="Picture 20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429" name="Picture 20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30" name="Picture 20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31" name="Picture 20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432" name="Picture 20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33" name="Picture 20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34" name="Picture 20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435" name="Picture 20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36" name="Picture 20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37" name="Picture 20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234</xdr:row>
      <xdr:rowOff>0</xdr:rowOff>
    </xdr:from>
    <xdr:ext cx="9525" cy="88034"/>
    <xdr:pic>
      <xdr:nvPicPr>
        <xdr:cNvPr id="438" name="Picture 20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39" name="Picture 20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79375"/>
    <xdr:pic>
      <xdr:nvPicPr>
        <xdr:cNvPr id="440" name="Picture 20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41" name="Picture 20">
          <a:extLst>
            <a:ext uri="{FF2B5EF4-FFF2-40B4-BE49-F238E27FC236}">
              <a16:creationId xmlns:a16="http://schemas.microsoft.com/office/drawing/2014/main" id="{00000000-0008-0000-0000-00003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42" name="Picture 20">
          <a:extLst>
            <a:ext uri="{FF2B5EF4-FFF2-40B4-BE49-F238E27FC236}">
              <a16:creationId xmlns:a16="http://schemas.microsoft.com/office/drawing/2014/main" id="{00000000-0008-0000-0000-00003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43" name="Picture 20">
          <a:extLst>
            <a:ext uri="{FF2B5EF4-FFF2-40B4-BE49-F238E27FC236}">
              <a16:creationId xmlns:a16="http://schemas.microsoft.com/office/drawing/2014/main" id="{00000000-0008-0000-0000-00003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44" name="Picture 20">
          <a:extLst>
            <a:ext uri="{FF2B5EF4-FFF2-40B4-BE49-F238E27FC236}">
              <a16:creationId xmlns:a16="http://schemas.microsoft.com/office/drawing/2014/main" id="{00000000-0008-0000-0000-00004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45" name="Picture 20">
          <a:extLst>
            <a:ext uri="{FF2B5EF4-FFF2-40B4-BE49-F238E27FC236}">
              <a16:creationId xmlns:a16="http://schemas.microsoft.com/office/drawing/2014/main" id="{00000000-0008-0000-0000-00004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46" name="Picture 20">
          <a:extLst>
            <a:ext uri="{FF2B5EF4-FFF2-40B4-BE49-F238E27FC236}">
              <a16:creationId xmlns:a16="http://schemas.microsoft.com/office/drawing/2014/main" id="{00000000-0008-0000-0000-00004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47" name="Picture 20">
          <a:extLst>
            <a:ext uri="{FF2B5EF4-FFF2-40B4-BE49-F238E27FC236}">
              <a16:creationId xmlns:a16="http://schemas.microsoft.com/office/drawing/2014/main" id="{00000000-0008-0000-0000-00004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48" name="Picture 20">
          <a:extLst>
            <a:ext uri="{FF2B5EF4-FFF2-40B4-BE49-F238E27FC236}">
              <a16:creationId xmlns:a16="http://schemas.microsoft.com/office/drawing/2014/main" id="{00000000-0008-0000-0000-00004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49" name="Picture 20">
          <a:extLst>
            <a:ext uri="{FF2B5EF4-FFF2-40B4-BE49-F238E27FC236}">
              <a16:creationId xmlns:a16="http://schemas.microsoft.com/office/drawing/2014/main" id="{00000000-0008-0000-0000-00004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50" name="Picture 20">
          <a:extLst>
            <a:ext uri="{FF2B5EF4-FFF2-40B4-BE49-F238E27FC236}">
              <a16:creationId xmlns:a16="http://schemas.microsoft.com/office/drawing/2014/main" id="{00000000-0008-0000-0000-00004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51" name="Picture 20">
          <a:extLst>
            <a:ext uri="{FF2B5EF4-FFF2-40B4-BE49-F238E27FC236}">
              <a16:creationId xmlns:a16="http://schemas.microsoft.com/office/drawing/2014/main" id="{00000000-0008-0000-0000-00004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52" name="Picture 20">
          <a:extLst>
            <a:ext uri="{FF2B5EF4-FFF2-40B4-BE49-F238E27FC236}">
              <a16:creationId xmlns:a16="http://schemas.microsoft.com/office/drawing/2014/main" id="{00000000-0008-0000-0000-00004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53" name="Picture 20">
          <a:extLst>
            <a:ext uri="{FF2B5EF4-FFF2-40B4-BE49-F238E27FC236}">
              <a16:creationId xmlns:a16="http://schemas.microsoft.com/office/drawing/2014/main" id="{00000000-0008-0000-0000-00004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54" name="Picture 20">
          <a:extLst>
            <a:ext uri="{FF2B5EF4-FFF2-40B4-BE49-F238E27FC236}">
              <a16:creationId xmlns:a16="http://schemas.microsoft.com/office/drawing/2014/main" id="{00000000-0008-0000-0000-00004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55" name="Picture 20">
          <a:extLst>
            <a:ext uri="{FF2B5EF4-FFF2-40B4-BE49-F238E27FC236}">
              <a16:creationId xmlns:a16="http://schemas.microsoft.com/office/drawing/2014/main" id="{00000000-0008-0000-0000-00004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56" name="Picture 20">
          <a:extLst>
            <a:ext uri="{FF2B5EF4-FFF2-40B4-BE49-F238E27FC236}">
              <a16:creationId xmlns:a16="http://schemas.microsoft.com/office/drawing/2014/main" id="{00000000-0008-0000-0000-00004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57" name="Picture 20">
          <a:extLst>
            <a:ext uri="{FF2B5EF4-FFF2-40B4-BE49-F238E27FC236}">
              <a16:creationId xmlns:a16="http://schemas.microsoft.com/office/drawing/2014/main" id="{00000000-0008-0000-0000-00004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58" name="Picture 20">
          <a:extLst>
            <a:ext uri="{FF2B5EF4-FFF2-40B4-BE49-F238E27FC236}">
              <a16:creationId xmlns:a16="http://schemas.microsoft.com/office/drawing/2014/main" id="{00000000-0008-0000-0000-00004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59" name="Picture 20">
          <a:extLst>
            <a:ext uri="{FF2B5EF4-FFF2-40B4-BE49-F238E27FC236}">
              <a16:creationId xmlns:a16="http://schemas.microsoft.com/office/drawing/2014/main" id="{00000000-0008-0000-0000-00004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60" name="Picture 20">
          <a:extLst>
            <a:ext uri="{FF2B5EF4-FFF2-40B4-BE49-F238E27FC236}">
              <a16:creationId xmlns:a16="http://schemas.microsoft.com/office/drawing/2014/main" id="{00000000-0008-0000-0000-00005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61" name="Picture 20">
          <a:extLst>
            <a:ext uri="{FF2B5EF4-FFF2-40B4-BE49-F238E27FC236}">
              <a16:creationId xmlns:a16="http://schemas.microsoft.com/office/drawing/2014/main" id="{00000000-0008-0000-0000-00005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62" name="Picture 20">
          <a:extLst>
            <a:ext uri="{FF2B5EF4-FFF2-40B4-BE49-F238E27FC236}">
              <a16:creationId xmlns:a16="http://schemas.microsoft.com/office/drawing/2014/main" id="{00000000-0008-0000-0000-00005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63" name="Picture 20">
          <a:extLst>
            <a:ext uri="{FF2B5EF4-FFF2-40B4-BE49-F238E27FC236}">
              <a16:creationId xmlns:a16="http://schemas.microsoft.com/office/drawing/2014/main" id="{00000000-0008-0000-0000-00005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4763" cy="79375"/>
    <xdr:pic>
      <xdr:nvPicPr>
        <xdr:cNvPr id="464" name="Picture 20">
          <a:extLst>
            <a:ext uri="{FF2B5EF4-FFF2-40B4-BE49-F238E27FC236}">
              <a16:creationId xmlns:a16="http://schemas.microsoft.com/office/drawing/2014/main" id="{00000000-0008-0000-0000-00005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65" name="Picture 20">
          <a:extLst>
            <a:ext uri="{FF2B5EF4-FFF2-40B4-BE49-F238E27FC236}">
              <a16:creationId xmlns:a16="http://schemas.microsoft.com/office/drawing/2014/main" id="{00000000-0008-0000-0000-00005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66" name="Picture 20">
          <a:extLst>
            <a:ext uri="{FF2B5EF4-FFF2-40B4-BE49-F238E27FC236}">
              <a16:creationId xmlns:a16="http://schemas.microsoft.com/office/drawing/2014/main" id="{00000000-0008-0000-0000-00005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9525" cy="79375"/>
    <xdr:pic>
      <xdr:nvPicPr>
        <xdr:cNvPr id="467" name="Picture 20">
          <a:extLst>
            <a:ext uri="{FF2B5EF4-FFF2-40B4-BE49-F238E27FC236}">
              <a16:creationId xmlns:a16="http://schemas.microsoft.com/office/drawing/2014/main" id="{00000000-0008-0000-0000-00005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68" name="Picture 20">
          <a:extLst>
            <a:ext uri="{FF2B5EF4-FFF2-40B4-BE49-F238E27FC236}">
              <a16:creationId xmlns:a16="http://schemas.microsoft.com/office/drawing/2014/main" id="{00000000-0008-0000-0000-00005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69" name="Picture 20">
          <a:extLst>
            <a:ext uri="{FF2B5EF4-FFF2-40B4-BE49-F238E27FC236}">
              <a16:creationId xmlns:a16="http://schemas.microsoft.com/office/drawing/2014/main" id="{00000000-0008-0000-0000-00005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9525" cy="79375"/>
    <xdr:pic>
      <xdr:nvPicPr>
        <xdr:cNvPr id="470" name="Picture 20">
          <a:extLst>
            <a:ext uri="{FF2B5EF4-FFF2-40B4-BE49-F238E27FC236}">
              <a16:creationId xmlns:a16="http://schemas.microsoft.com/office/drawing/2014/main" id="{00000000-0008-0000-0000-00005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71" name="Picture 20">
          <a:extLst>
            <a:ext uri="{FF2B5EF4-FFF2-40B4-BE49-F238E27FC236}">
              <a16:creationId xmlns:a16="http://schemas.microsoft.com/office/drawing/2014/main" id="{00000000-0008-0000-0000-00005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72" name="Picture 20">
          <a:extLst>
            <a:ext uri="{FF2B5EF4-FFF2-40B4-BE49-F238E27FC236}">
              <a16:creationId xmlns:a16="http://schemas.microsoft.com/office/drawing/2014/main" id="{00000000-0008-0000-0000-00005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9525" cy="79375"/>
    <xdr:pic>
      <xdr:nvPicPr>
        <xdr:cNvPr id="473" name="Picture 20">
          <a:extLst>
            <a:ext uri="{FF2B5EF4-FFF2-40B4-BE49-F238E27FC236}">
              <a16:creationId xmlns:a16="http://schemas.microsoft.com/office/drawing/2014/main" id="{00000000-0008-0000-0000-00005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0</xdr:rowOff>
    </xdr:from>
    <xdr:ext cx="9525" cy="88034"/>
    <xdr:pic>
      <xdr:nvPicPr>
        <xdr:cNvPr id="474" name="Picture 20">
          <a:extLst>
            <a:ext uri="{FF2B5EF4-FFF2-40B4-BE49-F238E27FC236}">
              <a16:creationId xmlns:a16="http://schemas.microsoft.com/office/drawing/2014/main" id="{00000000-0008-0000-0000-00005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234</xdr:row>
      <xdr:rowOff>0</xdr:rowOff>
    </xdr:from>
    <xdr:ext cx="9525" cy="88034"/>
    <xdr:pic>
      <xdr:nvPicPr>
        <xdr:cNvPr id="475" name="Picture 20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234</xdr:row>
      <xdr:rowOff>0</xdr:rowOff>
    </xdr:from>
    <xdr:ext cx="9525" cy="79375"/>
    <xdr:pic>
      <xdr:nvPicPr>
        <xdr:cNvPr id="476" name="Picture 20">
          <a:extLst>
            <a:ext uri="{FF2B5EF4-FFF2-40B4-BE49-F238E27FC236}">
              <a16:creationId xmlns:a16="http://schemas.microsoft.com/office/drawing/2014/main" id="{00000000-0008-0000-0000-00006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83970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15875</xdr:colOff>
      <xdr:row>234</xdr:row>
      <xdr:rowOff>0</xdr:rowOff>
    </xdr:from>
    <xdr:to>
      <xdr:col>4</xdr:col>
      <xdr:colOff>15875</xdr:colOff>
      <xdr:row>234</xdr:row>
      <xdr:rowOff>88034</xdr:rowOff>
    </xdr:to>
    <xdr:pic>
      <xdr:nvPicPr>
        <xdr:cNvPr id="477" name="Picture 20">
          <a:extLst>
            <a:ext uri="{FF2B5EF4-FFF2-40B4-BE49-F238E27FC236}">
              <a16:creationId xmlns:a16="http://schemas.microsoft.com/office/drawing/2014/main" id="{00000000-0008-0000-0000-00009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78" name="Picture 20">
          <a:extLst>
            <a:ext uri="{FF2B5EF4-FFF2-40B4-BE49-F238E27FC236}">
              <a16:creationId xmlns:a16="http://schemas.microsoft.com/office/drawing/2014/main" id="{00000000-0008-0000-0000-00009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82873"/>
    <xdr:pic>
      <xdr:nvPicPr>
        <xdr:cNvPr id="479" name="Picture 20">
          <a:extLst>
            <a:ext uri="{FF2B5EF4-FFF2-40B4-BE49-F238E27FC236}">
              <a16:creationId xmlns:a16="http://schemas.microsoft.com/office/drawing/2014/main" id="{00000000-0008-0000-0000-00009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480" name="Picture 20">
          <a:extLst>
            <a:ext uri="{FF2B5EF4-FFF2-40B4-BE49-F238E27FC236}">
              <a16:creationId xmlns:a16="http://schemas.microsoft.com/office/drawing/2014/main" id="{00000000-0008-0000-0000-0000C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481" name="Picture 20">
          <a:extLst>
            <a:ext uri="{FF2B5EF4-FFF2-40B4-BE49-F238E27FC236}">
              <a16:creationId xmlns:a16="http://schemas.microsoft.com/office/drawing/2014/main" id="{00000000-0008-0000-0000-0000C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82" name="Picture 20">
          <a:extLst>
            <a:ext uri="{FF2B5EF4-FFF2-40B4-BE49-F238E27FC236}">
              <a16:creationId xmlns:a16="http://schemas.microsoft.com/office/drawing/2014/main" id="{00000000-0008-0000-0000-0000C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82873"/>
    <xdr:pic>
      <xdr:nvPicPr>
        <xdr:cNvPr id="483" name="Picture 20">
          <a:extLst>
            <a:ext uri="{FF2B5EF4-FFF2-40B4-BE49-F238E27FC236}">
              <a16:creationId xmlns:a16="http://schemas.microsoft.com/office/drawing/2014/main" id="{00000000-0008-0000-0000-0000C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3111500</xdr:colOff>
      <xdr:row>234</xdr:row>
      <xdr:rowOff>0</xdr:rowOff>
    </xdr:from>
    <xdr:to>
      <xdr:col>4</xdr:col>
      <xdr:colOff>3111500</xdr:colOff>
      <xdr:row>234</xdr:row>
      <xdr:rowOff>82873</xdr:rowOff>
    </xdr:to>
    <xdr:pic>
      <xdr:nvPicPr>
        <xdr:cNvPr id="484" name="Picture 20">
          <a:extLst>
            <a:ext uri="{FF2B5EF4-FFF2-40B4-BE49-F238E27FC236}">
              <a16:creationId xmlns:a16="http://schemas.microsoft.com/office/drawing/2014/main" id="{00000000-0008-0000-0000-0000C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1283970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15875</xdr:colOff>
      <xdr:row>234</xdr:row>
      <xdr:rowOff>0</xdr:rowOff>
    </xdr:from>
    <xdr:ext cx="9525" cy="88034"/>
    <xdr:pic>
      <xdr:nvPicPr>
        <xdr:cNvPr id="485" name="Picture 20">
          <a:extLst>
            <a:ext uri="{FF2B5EF4-FFF2-40B4-BE49-F238E27FC236}">
              <a16:creationId xmlns:a16="http://schemas.microsoft.com/office/drawing/2014/main" id="{00000000-0008-0000-0000-0000E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283970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234</xdr:row>
      <xdr:rowOff>0</xdr:rowOff>
    </xdr:from>
    <xdr:ext cx="9525" cy="82873"/>
    <xdr:pic>
      <xdr:nvPicPr>
        <xdr:cNvPr id="486" name="Picture 20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283970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487" name="Picture 20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488" name="Picture 20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489" name="Picture 20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490" name="Picture 20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491" name="Picture 20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492" name="Picture 20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493" name="Picture 20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494" name="Picture 20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495" name="Picture 20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496" name="Picture 20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497" name="Picture 20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498" name="Picture 20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499" name="Picture 20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00" name="Picture 20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01" name="Picture 20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02" name="Picture 20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03" name="Picture 20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04" name="Picture 20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05" name="Picture 20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06" name="Picture 20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07" name="Picture 20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08" name="Picture 20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09" name="Picture 20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10" name="Picture 20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11" name="Picture 20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12" name="Picture 20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13" name="Picture 20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14" name="Picture 20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12700" cy="79375"/>
    <xdr:pic>
      <xdr:nvPicPr>
        <xdr:cNvPr id="515" name="Picture 20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16" name="Picture 20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17" name="Picture 20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18" name="Picture 20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19" name="Picture 20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20" name="Picture 20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21" name="Picture 20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22" name="Picture 20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23" name="Picture 20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24" name="Picture 20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25" name="Picture 20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26" name="Picture 20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27" name="Picture 20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28" name="Picture 20">
          <a:extLst>
            <a:ext uri="{FF2B5EF4-FFF2-40B4-BE49-F238E27FC236}">
              <a16:creationId xmlns:a16="http://schemas.microsoft.com/office/drawing/2014/main" id="{00000000-0008-0000-0000-0000B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29" name="Picture 20">
          <a:extLst>
            <a:ext uri="{FF2B5EF4-FFF2-40B4-BE49-F238E27FC236}">
              <a16:creationId xmlns:a16="http://schemas.microsoft.com/office/drawing/2014/main" id="{00000000-0008-0000-0000-0000B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530" name="Picture 20">
          <a:extLst>
            <a:ext uri="{FF2B5EF4-FFF2-40B4-BE49-F238E27FC236}">
              <a16:creationId xmlns:a16="http://schemas.microsoft.com/office/drawing/2014/main" id="{00000000-0008-0000-0000-0000B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31" name="Picture 20">
          <a:extLst>
            <a:ext uri="{FF2B5EF4-FFF2-40B4-BE49-F238E27FC236}">
              <a16:creationId xmlns:a16="http://schemas.microsoft.com/office/drawing/2014/main" id="{00000000-0008-0000-0000-0000E3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32" name="Picture 20">
          <a:extLst>
            <a:ext uri="{FF2B5EF4-FFF2-40B4-BE49-F238E27FC236}">
              <a16:creationId xmlns:a16="http://schemas.microsoft.com/office/drawing/2014/main" id="{00000000-0008-0000-0000-0000E4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33" name="Picture 20">
          <a:extLst>
            <a:ext uri="{FF2B5EF4-FFF2-40B4-BE49-F238E27FC236}">
              <a16:creationId xmlns:a16="http://schemas.microsoft.com/office/drawing/2014/main" id="{00000000-0008-0000-0000-0000E5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34" name="Picture 20">
          <a:extLst>
            <a:ext uri="{FF2B5EF4-FFF2-40B4-BE49-F238E27FC236}">
              <a16:creationId xmlns:a16="http://schemas.microsoft.com/office/drawing/2014/main" id="{00000000-0008-0000-0000-0000E6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35" name="Picture 20">
          <a:extLst>
            <a:ext uri="{FF2B5EF4-FFF2-40B4-BE49-F238E27FC236}">
              <a16:creationId xmlns:a16="http://schemas.microsoft.com/office/drawing/2014/main" id="{00000000-0008-0000-0000-0000E7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36" name="Picture 20">
          <a:extLst>
            <a:ext uri="{FF2B5EF4-FFF2-40B4-BE49-F238E27FC236}">
              <a16:creationId xmlns:a16="http://schemas.microsoft.com/office/drawing/2014/main" id="{00000000-0008-0000-0000-0000E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37" name="Picture 20">
          <a:extLst>
            <a:ext uri="{FF2B5EF4-FFF2-40B4-BE49-F238E27FC236}">
              <a16:creationId xmlns:a16="http://schemas.microsoft.com/office/drawing/2014/main" id="{00000000-0008-0000-0000-0000E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38" name="Picture 20">
          <a:extLst>
            <a:ext uri="{FF2B5EF4-FFF2-40B4-BE49-F238E27FC236}">
              <a16:creationId xmlns:a16="http://schemas.microsoft.com/office/drawing/2014/main" id="{00000000-0008-0000-0000-0000E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39" name="Picture 20">
          <a:extLst>
            <a:ext uri="{FF2B5EF4-FFF2-40B4-BE49-F238E27FC236}">
              <a16:creationId xmlns:a16="http://schemas.microsoft.com/office/drawing/2014/main" id="{00000000-0008-0000-0000-0000EB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40" name="Picture 20">
          <a:extLst>
            <a:ext uri="{FF2B5EF4-FFF2-40B4-BE49-F238E27FC236}">
              <a16:creationId xmlns:a16="http://schemas.microsoft.com/office/drawing/2014/main" id="{00000000-0008-0000-0000-0000EC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41" name="Picture 20">
          <a:extLst>
            <a:ext uri="{FF2B5EF4-FFF2-40B4-BE49-F238E27FC236}">
              <a16:creationId xmlns:a16="http://schemas.microsoft.com/office/drawing/2014/main" id="{00000000-0008-0000-0000-0000ED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42" name="Picture 20">
          <a:extLst>
            <a:ext uri="{FF2B5EF4-FFF2-40B4-BE49-F238E27FC236}">
              <a16:creationId xmlns:a16="http://schemas.microsoft.com/office/drawing/2014/main" id="{00000000-0008-0000-0000-0000EE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43" name="Picture 20">
          <a:extLst>
            <a:ext uri="{FF2B5EF4-FFF2-40B4-BE49-F238E27FC236}">
              <a16:creationId xmlns:a16="http://schemas.microsoft.com/office/drawing/2014/main" id="{00000000-0008-0000-0000-0000EF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44" name="Picture 20">
          <a:extLst>
            <a:ext uri="{FF2B5EF4-FFF2-40B4-BE49-F238E27FC236}">
              <a16:creationId xmlns:a16="http://schemas.microsoft.com/office/drawing/2014/main" id="{00000000-0008-0000-0000-0000F0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45" name="Picture 20">
          <a:extLst>
            <a:ext uri="{FF2B5EF4-FFF2-40B4-BE49-F238E27FC236}">
              <a16:creationId xmlns:a16="http://schemas.microsoft.com/office/drawing/2014/main" id="{00000000-0008-0000-0000-0000F1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46" name="Picture 20">
          <a:extLst>
            <a:ext uri="{FF2B5EF4-FFF2-40B4-BE49-F238E27FC236}">
              <a16:creationId xmlns:a16="http://schemas.microsoft.com/office/drawing/2014/main" id="{00000000-0008-0000-0000-0000F2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47" name="Picture 20">
          <a:extLst>
            <a:ext uri="{FF2B5EF4-FFF2-40B4-BE49-F238E27FC236}">
              <a16:creationId xmlns:a16="http://schemas.microsoft.com/office/drawing/2014/main" id="{00000000-0008-0000-0000-0000F3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48" name="Picture 20">
          <a:extLst>
            <a:ext uri="{FF2B5EF4-FFF2-40B4-BE49-F238E27FC236}">
              <a16:creationId xmlns:a16="http://schemas.microsoft.com/office/drawing/2014/main" id="{00000000-0008-0000-0000-0000F4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49" name="Picture 20">
          <a:extLst>
            <a:ext uri="{FF2B5EF4-FFF2-40B4-BE49-F238E27FC236}">
              <a16:creationId xmlns:a16="http://schemas.microsoft.com/office/drawing/2014/main" id="{00000000-0008-0000-0000-0000F5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50" name="Picture 20">
          <a:extLst>
            <a:ext uri="{FF2B5EF4-FFF2-40B4-BE49-F238E27FC236}">
              <a16:creationId xmlns:a16="http://schemas.microsoft.com/office/drawing/2014/main" id="{00000000-0008-0000-0000-0000F6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51" name="Picture 20">
          <a:extLst>
            <a:ext uri="{FF2B5EF4-FFF2-40B4-BE49-F238E27FC236}">
              <a16:creationId xmlns:a16="http://schemas.microsoft.com/office/drawing/2014/main" id="{00000000-0008-0000-0000-0000F7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52" name="Picture 20">
          <a:extLst>
            <a:ext uri="{FF2B5EF4-FFF2-40B4-BE49-F238E27FC236}">
              <a16:creationId xmlns:a16="http://schemas.microsoft.com/office/drawing/2014/main" id="{00000000-0008-0000-0000-0000F8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53" name="Picture 20">
          <a:extLst>
            <a:ext uri="{FF2B5EF4-FFF2-40B4-BE49-F238E27FC236}">
              <a16:creationId xmlns:a16="http://schemas.microsoft.com/office/drawing/2014/main" id="{00000000-0008-0000-0000-0000F9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4763" cy="79375"/>
    <xdr:pic>
      <xdr:nvPicPr>
        <xdr:cNvPr id="554" name="Picture 20">
          <a:extLst>
            <a:ext uri="{FF2B5EF4-FFF2-40B4-BE49-F238E27FC236}">
              <a16:creationId xmlns:a16="http://schemas.microsoft.com/office/drawing/2014/main" id="{00000000-0008-0000-0000-0000F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55" name="Picture 20">
          <a:extLst>
            <a:ext uri="{FF2B5EF4-FFF2-40B4-BE49-F238E27FC236}">
              <a16:creationId xmlns:a16="http://schemas.microsoft.com/office/drawing/2014/main" id="{00000000-0008-0000-0000-0000FB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56" name="Picture 20">
          <a:extLst>
            <a:ext uri="{FF2B5EF4-FFF2-40B4-BE49-F238E27FC236}">
              <a16:creationId xmlns:a16="http://schemas.microsoft.com/office/drawing/2014/main" id="{00000000-0008-0000-0000-0000FC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57" name="Picture 20">
          <a:extLst>
            <a:ext uri="{FF2B5EF4-FFF2-40B4-BE49-F238E27FC236}">
              <a16:creationId xmlns:a16="http://schemas.microsoft.com/office/drawing/2014/main" id="{00000000-0008-0000-0000-0000FD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58" name="Picture 20">
          <a:extLst>
            <a:ext uri="{FF2B5EF4-FFF2-40B4-BE49-F238E27FC236}">
              <a16:creationId xmlns:a16="http://schemas.microsoft.com/office/drawing/2014/main" id="{00000000-0008-0000-0000-0000FE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59" name="Picture 20">
          <a:extLst>
            <a:ext uri="{FF2B5EF4-FFF2-40B4-BE49-F238E27FC236}">
              <a16:creationId xmlns:a16="http://schemas.microsoft.com/office/drawing/2014/main" id="{00000000-0008-0000-0000-0000FF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60" name="Picture 20">
          <a:extLst>
            <a:ext uri="{FF2B5EF4-FFF2-40B4-BE49-F238E27FC236}">
              <a16:creationId xmlns:a16="http://schemas.microsoft.com/office/drawing/2014/main" id="{00000000-0008-0000-0000-00000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61" name="Picture 20">
          <a:extLst>
            <a:ext uri="{FF2B5EF4-FFF2-40B4-BE49-F238E27FC236}">
              <a16:creationId xmlns:a16="http://schemas.microsoft.com/office/drawing/2014/main" id="{00000000-0008-0000-0000-00000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62" name="Picture 20">
          <a:extLst>
            <a:ext uri="{FF2B5EF4-FFF2-40B4-BE49-F238E27FC236}">
              <a16:creationId xmlns:a16="http://schemas.microsoft.com/office/drawing/2014/main" id="{00000000-0008-0000-0000-00000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63" name="Picture 20">
          <a:extLst>
            <a:ext uri="{FF2B5EF4-FFF2-40B4-BE49-F238E27FC236}">
              <a16:creationId xmlns:a16="http://schemas.microsoft.com/office/drawing/2014/main" id="{00000000-0008-0000-0000-00000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237</xdr:row>
      <xdr:rowOff>0</xdr:rowOff>
    </xdr:from>
    <xdr:ext cx="9525" cy="88034"/>
    <xdr:pic>
      <xdr:nvPicPr>
        <xdr:cNvPr id="564" name="Picture 20">
          <a:extLst>
            <a:ext uri="{FF2B5EF4-FFF2-40B4-BE49-F238E27FC236}">
              <a16:creationId xmlns:a16="http://schemas.microsoft.com/office/drawing/2014/main" id="{00000000-0008-0000-0000-00000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237</xdr:row>
      <xdr:rowOff>0</xdr:rowOff>
    </xdr:from>
    <xdr:ext cx="9525" cy="88034"/>
    <xdr:pic>
      <xdr:nvPicPr>
        <xdr:cNvPr id="565" name="Picture 20">
          <a:extLst>
            <a:ext uri="{FF2B5EF4-FFF2-40B4-BE49-F238E27FC236}">
              <a16:creationId xmlns:a16="http://schemas.microsoft.com/office/drawing/2014/main" id="{00000000-0008-0000-0000-00000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237</xdr:row>
      <xdr:rowOff>0</xdr:rowOff>
    </xdr:from>
    <xdr:ext cx="9525" cy="79375"/>
    <xdr:pic>
      <xdr:nvPicPr>
        <xdr:cNvPr id="566" name="Picture 20">
          <a:extLst>
            <a:ext uri="{FF2B5EF4-FFF2-40B4-BE49-F238E27FC236}">
              <a16:creationId xmlns:a16="http://schemas.microsoft.com/office/drawing/2014/main" id="{00000000-0008-0000-0000-00000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01115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237</xdr:row>
      <xdr:rowOff>0</xdr:rowOff>
    </xdr:from>
    <xdr:ext cx="0" cy="82874"/>
    <xdr:pic>
      <xdr:nvPicPr>
        <xdr:cNvPr id="567" name="Picture 20">
          <a:extLst>
            <a:ext uri="{FF2B5EF4-FFF2-40B4-BE49-F238E27FC236}">
              <a16:creationId xmlns:a16="http://schemas.microsoft.com/office/drawing/2014/main" id="{00000000-0008-0000-0000-00000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130111500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68" name="Picture 20">
          <a:extLst>
            <a:ext uri="{FF2B5EF4-FFF2-40B4-BE49-F238E27FC236}">
              <a16:creationId xmlns:a16="http://schemas.microsoft.com/office/drawing/2014/main" id="{00000000-0008-0000-0000-00001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569" name="Picture 20">
          <a:extLst>
            <a:ext uri="{FF2B5EF4-FFF2-40B4-BE49-F238E27FC236}">
              <a16:creationId xmlns:a16="http://schemas.microsoft.com/office/drawing/2014/main" id="{00000000-0008-0000-0000-00001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70" name="Picture 20">
          <a:extLst>
            <a:ext uri="{FF2B5EF4-FFF2-40B4-BE49-F238E27FC236}">
              <a16:creationId xmlns:a16="http://schemas.microsoft.com/office/drawing/2014/main" id="{00000000-0008-0000-0000-00001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71" name="Picture 20">
          <a:extLst>
            <a:ext uri="{FF2B5EF4-FFF2-40B4-BE49-F238E27FC236}">
              <a16:creationId xmlns:a16="http://schemas.microsoft.com/office/drawing/2014/main" id="{00000000-0008-0000-0000-00001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72" name="Picture 20">
          <a:extLst>
            <a:ext uri="{FF2B5EF4-FFF2-40B4-BE49-F238E27FC236}">
              <a16:creationId xmlns:a16="http://schemas.microsoft.com/office/drawing/2014/main" id="{00000000-0008-0000-0000-00002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73" name="Picture 20">
          <a:extLst>
            <a:ext uri="{FF2B5EF4-FFF2-40B4-BE49-F238E27FC236}">
              <a16:creationId xmlns:a16="http://schemas.microsoft.com/office/drawing/2014/main" id="{00000000-0008-0000-0000-00002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74" name="Picture 20">
          <a:extLst>
            <a:ext uri="{FF2B5EF4-FFF2-40B4-BE49-F238E27FC236}">
              <a16:creationId xmlns:a16="http://schemas.microsoft.com/office/drawing/2014/main" id="{00000000-0008-0000-0000-00002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75" name="Picture 20">
          <a:extLst>
            <a:ext uri="{FF2B5EF4-FFF2-40B4-BE49-F238E27FC236}">
              <a16:creationId xmlns:a16="http://schemas.microsoft.com/office/drawing/2014/main" id="{00000000-0008-0000-0000-00002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76" name="Picture 20">
          <a:extLst>
            <a:ext uri="{FF2B5EF4-FFF2-40B4-BE49-F238E27FC236}">
              <a16:creationId xmlns:a16="http://schemas.microsoft.com/office/drawing/2014/main" id="{00000000-0008-0000-0000-00002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77" name="Picture 20">
          <a:extLst>
            <a:ext uri="{FF2B5EF4-FFF2-40B4-BE49-F238E27FC236}">
              <a16:creationId xmlns:a16="http://schemas.microsoft.com/office/drawing/2014/main" id="{00000000-0008-0000-0000-00002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78" name="Picture 20">
          <a:extLst>
            <a:ext uri="{FF2B5EF4-FFF2-40B4-BE49-F238E27FC236}">
              <a16:creationId xmlns:a16="http://schemas.microsoft.com/office/drawing/2014/main" id="{00000000-0008-0000-0000-00002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579" name="Picture 20">
          <a:extLst>
            <a:ext uri="{FF2B5EF4-FFF2-40B4-BE49-F238E27FC236}">
              <a16:creationId xmlns:a16="http://schemas.microsoft.com/office/drawing/2014/main" id="{00000000-0008-0000-0000-00002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80" name="Picture 20">
          <a:extLst>
            <a:ext uri="{FF2B5EF4-FFF2-40B4-BE49-F238E27FC236}">
              <a16:creationId xmlns:a16="http://schemas.microsoft.com/office/drawing/2014/main" id="{00000000-0008-0000-0000-00002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81" name="Picture 20">
          <a:extLst>
            <a:ext uri="{FF2B5EF4-FFF2-40B4-BE49-F238E27FC236}">
              <a16:creationId xmlns:a16="http://schemas.microsoft.com/office/drawing/2014/main" id="{00000000-0008-0000-0000-00002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82" name="Picture 20">
          <a:extLst>
            <a:ext uri="{FF2B5EF4-FFF2-40B4-BE49-F238E27FC236}">
              <a16:creationId xmlns:a16="http://schemas.microsoft.com/office/drawing/2014/main" id="{00000000-0008-0000-0000-00002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83" name="Picture 20">
          <a:extLst>
            <a:ext uri="{FF2B5EF4-FFF2-40B4-BE49-F238E27FC236}">
              <a16:creationId xmlns:a16="http://schemas.microsoft.com/office/drawing/2014/main" id="{00000000-0008-0000-0000-00002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84" name="Picture 20">
          <a:extLst>
            <a:ext uri="{FF2B5EF4-FFF2-40B4-BE49-F238E27FC236}">
              <a16:creationId xmlns:a16="http://schemas.microsoft.com/office/drawing/2014/main" id="{00000000-0008-0000-0000-00002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85" name="Picture 20">
          <a:extLst>
            <a:ext uri="{FF2B5EF4-FFF2-40B4-BE49-F238E27FC236}">
              <a16:creationId xmlns:a16="http://schemas.microsoft.com/office/drawing/2014/main" id="{00000000-0008-0000-0000-00002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86" name="Picture 20">
          <a:extLst>
            <a:ext uri="{FF2B5EF4-FFF2-40B4-BE49-F238E27FC236}">
              <a16:creationId xmlns:a16="http://schemas.microsoft.com/office/drawing/2014/main" id="{00000000-0008-0000-0000-00002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87" name="Picture 20">
          <a:extLst>
            <a:ext uri="{FF2B5EF4-FFF2-40B4-BE49-F238E27FC236}">
              <a16:creationId xmlns:a16="http://schemas.microsoft.com/office/drawing/2014/main" id="{00000000-0008-0000-0000-00002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88" name="Picture 20">
          <a:extLst>
            <a:ext uri="{FF2B5EF4-FFF2-40B4-BE49-F238E27FC236}">
              <a16:creationId xmlns:a16="http://schemas.microsoft.com/office/drawing/2014/main" id="{00000000-0008-0000-0000-00003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589" name="Picture 20">
          <a:extLst>
            <a:ext uri="{FF2B5EF4-FFF2-40B4-BE49-F238E27FC236}">
              <a16:creationId xmlns:a16="http://schemas.microsoft.com/office/drawing/2014/main" id="{00000000-0008-0000-0000-00003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90" name="Picture 20">
          <a:extLst>
            <a:ext uri="{FF2B5EF4-FFF2-40B4-BE49-F238E27FC236}">
              <a16:creationId xmlns:a16="http://schemas.microsoft.com/office/drawing/2014/main" id="{00000000-0008-0000-0000-00003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91" name="Picture 20">
          <a:extLst>
            <a:ext uri="{FF2B5EF4-FFF2-40B4-BE49-F238E27FC236}">
              <a16:creationId xmlns:a16="http://schemas.microsoft.com/office/drawing/2014/main" id="{00000000-0008-0000-0000-00003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92" name="Picture 20">
          <a:extLst>
            <a:ext uri="{FF2B5EF4-FFF2-40B4-BE49-F238E27FC236}">
              <a16:creationId xmlns:a16="http://schemas.microsoft.com/office/drawing/2014/main" id="{00000000-0008-0000-0000-00003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93" name="Picture 20">
          <a:extLst>
            <a:ext uri="{FF2B5EF4-FFF2-40B4-BE49-F238E27FC236}">
              <a16:creationId xmlns:a16="http://schemas.microsoft.com/office/drawing/2014/main" id="{00000000-0008-0000-0000-00003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94" name="Picture 20">
          <a:extLst>
            <a:ext uri="{FF2B5EF4-FFF2-40B4-BE49-F238E27FC236}">
              <a16:creationId xmlns:a16="http://schemas.microsoft.com/office/drawing/2014/main" id="{00000000-0008-0000-0000-00003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95" name="Picture 20">
          <a:extLst>
            <a:ext uri="{FF2B5EF4-FFF2-40B4-BE49-F238E27FC236}">
              <a16:creationId xmlns:a16="http://schemas.microsoft.com/office/drawing/2014/main" id="{00000000-0008-0000-0000-00003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596" name="Picture 20">
          <a:extLst>
            <a:ext uri="{FF2B5EF4-FFF2-40B4-BE49-F238E27FC236}">
              <a16:creationId xmlns:a16="http://schemas.microsoft.com/office/drawing/2014/main" id="{00000000-0008-0000-0000-00003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597" name="Picture 20">
          <a:extLst>
            <a:ext uri="{FF2B5EF4-FFF2-40B4-BE49-F238E27FC236}">
              <a16:creationId xmlns:a16="http://schemas.microsoft.com/office/drawing/2014/main" id="{00000000-0008-0000-0000-00003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0" cy="88034"/>
    <xdr:pic>
      <xdr:nvPicPr>
        <xdr:cNvPr id="598" name="Picture 20">
          <a:extLst>
            <a:ext uri="{FF2B5EF4-FFF2-40B4-BE49-F238E27FC236}">
              <a16:creationId xmlns:a16="http://schemas.microsoft.com/office/drawing/2014/main" id="{00000000-0008-0000-0000-00003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0" cy="82873"/>
    <xdr:pic>
      <xdr:nvPicPr>
        <xdr:cNvPr id="599" name="Picture 20">
          <a:extLst>
            <a:ext uri="{FF2B5EF4-FFF2-40B4-BE49-F238E27FC236}">
              <a16:creationId xmlns:a16="http://schemas.microsoft.com/office/drawing/2014/main" id="{00000000-0008-0000-0000-00003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600" name="Picture 20">
          <a:extLst>
            <a:ext uri="{FF2B5EF4-FFF2-40B4-BE49-F238E27FC236}">
              <a16:creationId xmlns:a16="http://schemas.microsoft.com/office/drawing/2014/main" id="{00000000-0008-0000-0000-00003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601" name="Picture 20">
          <a:extLst>
            <a:ext uri="{FF2B5EF4-FFF2-40B4-BE49-F238E27FC236}">
              <a16:creationId xmlns:a16="http://schemas.microsoft.com/office/drawing/2014/main" id="{00000000-0008-0000-0000-00003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602" name="Picture 20">
          <a:extLst>
            <a:ext uri="{FF2B5EF4-FFF2-40B4-BE49-F238E27FC236}">
              <a16:creationId xmlns:a16="http://schemas.microsoft.com/office/drawing/2014/main" id="{00000000-0008-0000-0000-00003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603" name="Picture 20">
          <a:extLst>
            <a:ext uri="{FF2B5EF4-FFF2-40B4-BE49-F238E27FC236}">
              <a16:creationId xmlns:a16="http://schemas.microsoft.com/office/drawing/2014/main" id="{00000000-0008-0000-0000-00003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604" name="Picture 20">
          <a:extLst>
            <a:ext uri="{FF2B5EF4-FFF2-40B4-BE49-F238E27FC236}">
              <a16:creationId xmlns:a16="http://schemas.microsoft.com/office/drawing/2014/main" id="{00000000-0008-0000-0000-00004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605" name="Picture 20">
          <a:extLst>
            <a:ext uri="{FF2B5EF4-FFF2-40B4-BE49-F238E27FC236}">
              <a16:creationId xmlns:a16="http://schemas.microsoft.com/office/drawing/2014/main" id="{00000000-0008-0000-0000-00004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606" name="Picture 20">
          <a:extLst>
            <a:ext uri="{FF2B5EF4-FFF2-40B4-BE49-F238E27FC236}">
              <a16:creationId xmlns:a16="http://schemas.microsoft.com/office/drawing/2014/main" id="{00000000-0008-0000-0000-00004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607" name="Picture 20">
          <a:extLst>
            <a:ext uri="{FF2B5EF4-FFF2-40B4-BE49-F238E27FC236}">
              <a16:creationId xmlns:a16="http://schemas.microsoft.com/office/drawing/2014/main" id="{00000000-0008-0000-0000-00004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237</xdr:row>
      <xdr:rowOff>0</xdr:rowOff>
    </xdr:from>
    <xdr:ext cx="9525" cy="88034"/>
    <xdr:pic>
      <xdr:nvPicPr>
        <xdr:cNvPr id="608" name="Picture 20">
          <a:extLst>
            <a:ext uri="{FF2B5EF4-FFF2-40B4-BE49-F238E27FC236}">
              <a16:creationId xmlns:a16="http://schemas.microsoft.com/office/drawing/2014/main" id="{00000000-0008-0000-0000-00004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011150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237</xdr:row>
      <xdr:rowOff>0</xdr:rowOff>
    </xdr:from>
    <xdr:ext cx="9525" cy="82873"/>
    <xdr:pic>
      <xdr:nvPicPr>
        <xdr:cNvPr id="609" name="Picture 20">
          <a:extLst>
            <a:ext uri="{FF2B5EF4-FFF2-40B4-BE49-F238E27FC236}">
              <a16:creationId xmlns:a16="http://schemas.microsoft.com/office/drawing/2014/main" id="{00000000-0008-0000-0000-00004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0111500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242</xdr:row>
      <xdr:rowOff>0</xdr:rowOff>
    </xdr:from>
    <xdr:ext cx="9525" cy="1705769"/>
    <xdr:pic>
      <xdr:nvPicPr>
        <xdr:cNvPr id="610" name="Рисунок 609" descr="https://www8.city-adm.lviv.ua/icons/ecblank.gif">
          <a:extLst>
            <a:ext uri="{FF2B5EF4-FFF2-40B4-BE49-F238E27FC236}">
              <a16:creationId xmlns:a16="http://schemas.microsoft.com/office/drawing/2014/main" id="{00000000-0008-0000-0000-0000B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3283325"/>
          <a:ext cx="9525" cy="17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611" name="Picture 20">
          <a:extLst>
            <a:ext uri="{FF2B5EF4-FFF2-40B4-BE49-F238E27FC236}">
              <a16:creationId xmlns:a16="http://schemas.microsoft.com/office/drawing/2014/main" id="{00000000-0008-0000-0000-000099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612" name="Picture 20">
          <a:extLst>
            <a:ext uri="{FF2B5EF4-FFF2-40B4-BE49-F238E27FC236}">
              <a16:creationId xmlns:a16="http://schemas.microsoft.com/office/drawing/2014/main" id="{00000000-0008-0000-0000-00009A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613" name="Picture 20">
          <a:extLst>
            <a:ext uri="{FF2B5EF4-FFF2-40B4-BE49-F238E27FC236}">
              <a16:creationId xmlns:a16="http://schemas.microsoft.com/office/drawing/2014/main" id="{00000000-0008-0000-0000-00009B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614" name="Picture 20">
          <a:extLst>
            <a:ext uri="{FF2B5EF4-FFF2-40B4-BE49-F238E27FC236}">
              <a16:creationId xmlns:a16="http://schemas.microsoft.com/office/drawing/2014/main" id="{00000000-0008-0000-0000-00009C4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615" name="Picture 20">
          <a:extLst>
            <a:ext uri="{FF2B5EF4-FFF2-40B4-BE49-F238E27FC236}">
              <a16:creationId xmlns:a16="http://schemas.microsoft.com/office/drawing/2014/main" id="{00000000-0008-0000-0000-0000C1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616" name="Picture 20">
          <a:extLst>
            <a:ext uri="{FF2B5EF4-FFF2-40B4-BE49-F238E27FC236}">
              <a16:creationId xmlns:a16="http://schemas.microsoft.com/office/drawing/2014/main" id="{00000000-0008-0000-0000-0000C2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617" name="Picture 20">
          <a:extLst>
            <a:ext uri="{FF2B5EF4-FFF2-40B4-BE49-F238E27FC236}">
              <a16:creationId xmlns:a16="http://schemas.microsoft.com/office/drawing/2014/main" id="{00000000-0008-0000-0000-0000C3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18" name="Picture 20">
          <a:extLst>
            <a:ext uri="{FF2B5EF4-FFF2-40B4-BE49-F238E27FC236}">
              <a16:creationId xmlns:a16="http://schemas.microsoft.com/office/drawing/2014/main" id="{00000000-0008-0000-0000-00002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19" name="Picture 20">
          <a:extLst>
            <a:ext uri="{FF2B5EF4-FFF2-40B4-BE49-F238E27FC236}">
              <a16:creationId xmlns:a16="http://schemas.microsoft.com/office/drawing/2014/main" id="{00000000-0008-0000-0000-00002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20" name="Picture 20">
          <a:extLst>
            <a:ext uri="{FF2B5EF4-FFF2-40B4-BE49-F238E27FC236}">
              <a16:creationId xmlns:a16="http://schemas.microsoft.com/office/drawing/2014/main" id="{00000000-0008-0000-0000-00002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21" name="Picture 20">
          <a:extLst>
            <a:ext uri="{FF2B5EF4-FFF2-40B4-BE49-F238E27FC236}">
              <a16:creationId xmlns:a16="http://schemas.microsoft.com/office/drawing/2014/main" id="{00000000-0008-0000-0000-00002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22" name="Picture 20">
          <a:extLst>
            <a:ext uri="{FF2B5EF4-FFF2-40B4-BE49-F238E27FC236}">
              <a16:creationId xmlns:a16="http://schemas.microsoft.com/office/drawing/2014/main" id="{00000000-0008-0000-0000-00002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23" name="Picture 20">
          <a:extLst>
            <a:ext uri="{FF2B5EF4-FFF2-40B4-BE49-F238E27FC236}">
              <a16:creationId xmlns:a16="http://schemas.microsoft.com/office/drawing/2014/main" id="{00000000-0008-0000-0000-00002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24" name="Picture 20">
          <a:extLst>
            <a:ext uri="{FF2B5EF4-FFF2-40B4-BE49-F238E27FC236}">
              <a16:creationId xmlns:a16="http://schemas.microsoft.com/office/drawing/2014/main" id="{00000000-0008-0000-0000-00002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25" name="Picture 20">
          <a:extLst>
            <a:ext uri="{FF2B5EF4-FFF2-40B4-BE49-F238E27FC236}">
              <a16:creationId xmlns:a16="http://schemas.microsoft.com/office/drawing/2014/main" id="{00000000-0008-0000-0000-00002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26" name="Picture 20">
          <a:extLst>
            <a:ext uri="{FF2B5EF4-FFF2-40B4-BE49-F238E27FC236}">
              <a16:creationId xmlns:a16="http://schemas.microsoft.com/office/drawing/2014/main" id="{00000000-0008-0000-0000-000030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27" name="Picture 20">
          <a:extLst>
            <a:ext uri="{FF2B5EF4-FFF2-40B4-BE49-F238E27FC236}">
              <a16:creationId xmlns:a16="http://schemas.microsoft.com/office/drawing/2014/main" id="{00000000-0008-0000-0000-00003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28" name="Picture 20">
          <a:extLst>
            <a:ext uri="{FF2B5EF4-FFF2-40B4-BE49-F238E27FC236}">
              <a16:creationId xmlns:a16="http://schemas.microsoft.com/office/drawing/2014/main" id="{00000000-0008-0000-0000-00003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29" name="Picture 20">
          <a:extLst>
            <a:ext uri="{FF2B5EF4-FFF2-40B4-BE49-F238E27FC236}">
              <a16:creationId xmlns:a16="http://schemas.microsoft.com/office/drawing/2014/main" id="{00000000-0008-0000-0000-00003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30" name="Picture 20">
          <a:extLst>
            <a:ext uri="{FF2B5EF4-FFF2-40B4-BE49-F238E27FC236}">
              <a16:creationId xmlns:a16="http://schemas.microsoft.com/office/drawing/2014/main" id="{00000000-0008-0000-0000-00003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31" name="Picture 20">
          <a:extLst>
            <a:ext uri="{FF2B5EF4-FFF2-40B4-BE49-F238E27FC236}">
              <a16:creationId xmlns:a16="http://schemas.microsoft.com/office/drawing/2014/main" id="{00000000-0008-0000-0000-00003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32" name="Picture 20">
          <a:extLst>
            <a:ext uri="{FF2B5EF4-FFF2-40B4-BE49-F238E27FC236}">
              <a16:creationId xmlns:a16="http://schemas.microsoft.com/office/drawing/2014/main" id="{00000000-0008-0000-0000-000036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33" name="Picture 20">
          <a:extLst>
            <a:ext uri="{FF2B5EF4-FFF2-40B4-BE49-F238E27FC236}">
              <a16:creationId xmlns:a16="http://schemas.microsoft.com/office/drawing/2014/main" id="{00000000-0008-0000-0000-000037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34" name="Picture 20">
          <a:extLst>
            <a:ext uri="{FF2B5EF4-FFF2-40B4-BE49-F238E27FC236}">
              <a16:creationId xmlns:a16="http://schemas.microsoft.com/office/drawing/2014/main" id="{00000000-0008-0000-0000-00003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35" name="Picture 20">
          <a:extLst>
            <a:ext uri="{FF2B5EF4-FFF2-40B4-BE49-F238E27FC236}">
              <a16:creationId xmlns:a16="http://schemas.microsoft.com/office/drawing/2014/main" id="{00000000-0008-0000-0000-00003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36" name="Picture 20">
          <a:extLst>
            <a:ext uri="{FF2B5EF4-FFF2-40B4-BE49-F238E27FC236}">
              <a16:creationId xmlns:a16="http://schemas.microsoft.com/office/drawing/2014/main" id="{00000000-0008-0000-0000-00003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37" name="Picture 20">
          <a:extLst>
            <a:ext uri="{FF2B5EF4-FFF2-40B4-BE49-F238E27FC236}">
              <a16:creationId xmlns:a16="http://schemas.microsoft.com/office/drawing/2014/main" id="{00000000-0008-0000-0000-00003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38" name="Picture 20">
          <a:extLst>
            <a:ext uri="{FF2B5EF4-FFF2-40B4-BE49-F238E27FC236}">
              <a16:creationId xmlns:a16="http://schemas.microsoft.com/office/drawing/2014/main" id="{00000000-0008-0000-0000-00003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39" name="Picture 20">
          <a:extLst>
            <a:ext uri="{FF2B5EF4-FFF2-40B4-BE49-F238E27FC236}">
              <a16:creationId xmlns:a16="http://schemas.microsoft.com/office/drawing/2014/main" id="{00000000-0008-0000-0000-00003D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40" name="Picture 20">
          <a:extLst>
            <a:ext uri="{FF2B5EF4-FFF2-40B4-BE49-F238E27FC236}">
              <a16:creationId xmlns:a16="http://schemas.microsoft.com/office/drawing/2014/main" id="{00000000-0008-0000-0000-00003E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641" name="Picture 20">
          <a:extLst>
            <a:ext uri="{FF2B5EF4-FFF2-40B4-BE49-F238E27FC236}">
              <a16:creationId xmlns:a16="http://schemas.microsoft.com/office/drawing/2014/main" id="{00000000-0008-0000-0000-00003F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42" name="Picture 20">
          <a:extLst>
            <a:ext uri="{FF2B5EF4-FFF2-40B4-BE49-F238E27FC236}">
              <a16:creationId xmlns:a16="http://schemas.microsoft.com/office/drawing/2014/main" id="{00000000-0008-0000-0000-000040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43" name="Picture 20">
          <a:extLst>
            <a:ext uri="{FF2B5EF4-FFF2-40B4-BE49-F238E27FC236}">
              <a16:creationId xmlns:a16="http://schemas.microsoft.com/office/drawing/2014/main" id="{00000000-0008-0000-0000-00004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44" name="Picture 20">
          <a:extLst>
            <a:ext uri="{FF2B5EF4-FFF2-40B4-BE49-F238E27FC236}">
              <a16:creationId xmlns:a16="http://schemas.microsoft.com/office/drawing/2014/main" id="{00000000-0008-0000-0000-00004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45" name="Picture 20">
          <a:extLst>
            <a:ext uri="{FF2B5EF4-FFF2-40B4-BE49-F238E27FC236}">
              <a16:creationId xmlns:a16="http://schemas.microsoft.com/office/drawing/2014/main" id="{00000000-0008-0000-0000-00004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46" name="Picture 20">
          <a:extLst>
            <a:ext uri="{FF2B5EF4-FFF2-40B4-BE49-F238E27FC236}">
              <a16:creationId xmlns:a16="http://schemas.microsoft.com/office/drawing/2014/main" id="{00000000-0008-0000-0000-00004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47" name="Picture 20">
          <a:extLst>
            <a:ext uri="{FF2B5EF4-FFF2-40B4-BE49-F238E27FC236}">
              <a16:creationId xmlns:a16="http://schemas.microsoft.com/office/drawing/2014/main" id="{00000000-0008-0000-0000-000045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48" name="Picture 20">
          <a:extLst>
            <a:ext uri="{FF2B5EF4-FFF2-40B4-BE49-F238E27FC236}">
              <a16:creationId xmlns:a16="http://schemas.microsoft.com/office/drawing/2014/main" id="{00000000-0008-0000-0000-000046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49" name="Picture 20">
          <a:extLst>
            <a:ext uri="{FF2B5EF4-FFF2-40B4-BE49-F238E27FC236}">
              <a16:creationId xmlns:a16="http://schemas.microsoft.com/office/drawing/2014/main" id="{00000000-0008-0000-0000-000047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50" name="Picture 20">
          <a:extLst>
            <a:ext uri="{FF2B5EF4-FFF2-40B4-BE49-F238E27FC236}">
              <a16:creationId xmlns:a16="http://schemas.microsoft.com/office/drawing/2014/main" id="{00000000-0008-0000-0000-000048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51" name="Picture 20">
          <a:extLst>
            <a:ext uri="{FF2B5EF4-FFF2-40B4-BE49-F238E27FC236}">
              <a16:creationId xmlns:a16="http://schemas.microsoft.com/office/drawing/2014/main" id="{00000000-0008-0000-0000-000049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52" name="Picture 20">
          <a:extLst>
            <a:ext uri="{FF2B5EF4-FFF2-40B4-BE49-F238E27FC236}">
              <a16:creationId xmlns:a16="http://schemas.microsoft.com/office/drawing/2014/main" id="{00000000-0008-0000-00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53" name="Picture 20">
          <a:extLst>
            <a:ext uri="{FF2B5EF4-FFF2-40B4-BE49-F238E27FC236}">
              <a16:creationId xmlns:a16="http://schemas.microsoft.com/office/drawing/2014/main" id="{00000000-0008-0000-0000-00004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654" name="Picture 20">
          <a:extLst>
            <a:ext uri="{FF2B5EF4-FFF2-40B4-BE49-F238E27FC236}">
              <a16:creationId xmlns:a16="http://schemas.microsoft.com/office/drawing/2014/main" id="{00000000-0008-0000-0000-00007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655" name="Picture 20">
          <a:extLst>
            <a:ext uri="{FF2B5EF4-FFF2-40B4-BE49-F238E27FC236}">
              <a16:creationId xmlns:a16="http://schemas.microsoft.com/office/drawing/2014/main" id="{00000000-0008-0000-0000-00007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656" name="Picture 20">
          <a:extLst>
            <a:ext uri="{FF2B5EF4-FFF2-40B4-BE49-F238E27FC236}">
              <a16:creationId xmlns:a16="http://schemas.microsoft.com/office/drawing/2014/main" id="{00000000-0008-0000-0000-00007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57" name="Picture 20">
          <a:extLst>
            <a:ext uri="{FF2B5EF4-FFF2-40B4-BE49-F238E27FC236}">
              <a16:creationId xmlns:a16="http://schemas.microsoft.com/office/drawing/2014/main" id="{00000000-0008-0000-0000-00009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58" name="Picture 20">
          <a:extLst>
            <a:ext uri="{FF2B5EF4-FFF2-40B4-BE49-F238E27FC236}">
              <a16:creationId xmlns:a16="http://schemas.microsoft.com/office/drawing/2014/main" id="{00000000-0008-0000-0000-00009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59" name="Picture 20">
          <a:extLst>
            <a:ext uri="{FF2B5EF4-FFF2-40B4-BE49-F238E27FC236}">
              <a16:creationId xmlns:a16="http://schemas.microsoft.com/office/drawing/2014/main" id="{00000000-0008-0000-0000-00009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60" name="Picture 20">
          <a:extLst>
            <a:ext uri="{FF2B5EF4-FFF2-40B4-BE49-F238E27FC236}">
              <a16:creationId xmlns:a16="http://schemas.microsoft.com/office/drawing/2014/main" id="{00000000-0008-0000-0000-00009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61" name="Picture 20">
          <a:extLst>
            <a:ext uri="{FF2B5EF4-FFF2-40B4-BE49-F238E27FC236}">
              <a16:creationId xmlns:a16="http://schemas.microsoft.com/office/drawing/2014/main" id="{00000000-0008-0000-0000-00009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62" name="Picture 20">
          <a:extLst>
            <a:ext uri="{FF2B5EF4-FFF2-40B4-BE49-F238E27FC236}">
              <a16:creationId xmlns:a16="http://schemas.microsoft.com/office/drawing/2014/main" id="{00000000-0008-0000-0000-0000A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63" name="Picture 20">
          <a:extLst>
            <a:ext uri="{FF2B5EF4-FFF2-40B4-BE49-F238E27FC236}">
              <a16:creationId xmlns:a16="http://schemas.microsoft.com/office/drawing/2014/main" id="{00000000-0008-0000-0000-0000A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64" name="Picture 20">
          <a:extLst>
            <a:ext uri="{FF2B5EF4-FFF2-40B4-BE49-F238E27FC236}">
              <a16:creationId xmlns:a16="http://schemas.microsoft.com/office/drawing/2014/main" id="{00000000-0008-0000-0000-0000A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65" name="Picture 20">
          <a:extLst>
            <a:ext uri="{FF2B5EF4-FFF2-40B4-BE49-F238E27FC236}">
              <a16:creationId xmlns:a16="http://schemas.microsoft.com/office/drawing/2014/main" id="{00000000-0008-0000-0000-0000A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66" name="Picture 20">
          <a:extLst>
            <a:ext uri="{FF2B5EF4-FFF2-40B4-BE49-F238E27FC236}">
              <a16:creationId xmlns:a16="http://schemas.microsoft.com/office/drawing/2014/main" id="{00000000-0008-0000-0000-0000A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67" name="Picture 20">
          <a:extLst>
            <a:ext uri="{FF2B5EF4-FFF2-40B4-BE49-F238E27FC236}">
              <a16:creationId xmlns:a16="http://schemas.microsoft.com/office/drawing/2014/main" id="{00000000-0008-0000-0000-0000A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68" name="Picture 20">
          <a:extLst>
            <a:ext uri="{FF2B5EF4-FFF2-40B4-BE49-F238E27FC236}">
              <a16:creationId xmlns:a16="http://schemas.microsoft.com/office/drawing/2014/main" id="{00000000-0008-0000-0000-0000A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69" name="Picture 20">
          <a:extLst>
            <a:ext uri="{FF2B5EF4-FFF2-40B4-BE49-F238E27FC236}">
              <a16:creationId xmlns:a16="http://schemas.microsoft.com/office/drawing/2014/main" id="{00000000-0008-0000-0000-0000A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70" name="Picture 20">
          <a:extLst>
            <a:ext uri="{FF2B5EF4-FFF2-40B4-BE49-F238E27FC236}">
              <a16:creationId xmlns:a16="http://schemas.microsoft.com/office/drawing/2014/main" id="{00000000-0008-0000-0000-0000A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71" name="Picture 20">
          <a:extLst>
            <a:ext uri="{FF2B5EF4-FFF2-40B4-BE49-F238E27FC236}">
              <a16:creationId xmlns:a16="http://schemas.microsoft.com/office/drawing/2014/main" id="{00000000-0008-0000-0000-0000A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72" name="Picture 20">
          <a:extLst>
            <a:ext uri="{FF2B5EF4-FFF2-40B4-BE49-F238E27FC236}">
              <a16:creationId xmlns:a16="http://schemas.microsoft.com/office/drawing/2014/main" id="{00000000-0008-0000-0000-0000A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73" name="Picture 20">
          <a:extLst>
            <a:ext uri="{FF2B5EF4-FFF2-40B4-BE49-F238E27FC236}">
              <a16:creationId xmlns:a16="http://schemas.microsoft.com/office/drawing/2014/main" id="{00000000-0008-0000-0000-0000A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74" name="Picture 20">
          <a:extLst>
            <a:ext uri="{FF2B5EF4-FFF2-40B4-BE49-F238E27FC236}">
              <a16:creationId xmlns:a16="http://schemas.microsoft.com/office/drawing/2014/main" id="{00000000-0008-0000-0000-0000A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75" name="Picture 20"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76" name="Picture 20">
          <a:extLst>
            <a:ext uri="{FF2B5EF4-FFF2-40B4-BE49-F238E27FC236}">
              <a16:creationId xmlns:a16="http://schemas.microsoft.com/office/drawing/2014/main" id="{00000000-0008-0000-0000-0000A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77" name="Picture 20">
          <a:extLst>
            <a:ext uri="{FF2B5EF4-FFF2-40B4-BE49-F238E27FC236}">
              <a16:creationId xmlns:a16="http://schemas.microsoft.com/office/drawing/2014/main" id="{00000000-0008-0000-0000-0000A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78" name="Picture 20">
          <a:extLst>
            <a:ext uri="{FF2B5EF4-FFF2-40B4-BE49-F238E27FC236}">
              <a16:creationId xmlns:a16="http://schemas.microsoft.com/office/drawing/2014/main" id="{00000000-0008-0000-0000-0000B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79" name="Picture 20">
          <a:extLst>
            <a:ext uri="{FF2B5EF4-FFF2-40B4-BE49-F238E27FC236}">
              <a16:creationId xmlns:a16="http://schemas.microsoft.com/office/drawing/2014/main" id="{00000000-0008-0000-0000-0000B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680" name="Picture 20">
          <a:extLst>
            <a:ext uri="{FF2B5EF4-FFF2-40B4-BE49-F238E27FC236}">
              <a16:creationId xmlns:a16="http://schemas.microsoft.com/office/drawing/2014/main" id="{00000000-0008-0000-0000-0000B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81" name="Picture 20">
          <a:extLst>
            <a:ext uri="{FF2B5EF4-FFF2-40B4-BE49-F238E27FC236}">
              <a16:creationId xmlns:a16="http://schemas.microsoft.com/office/drawing/2014/main" id="{00000000-0008-0000-0000-0000B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82" name="Picture 20">
          <a:extLst>
            <a:ext uri="{FF2B5EF4-FFF2-40B4-BE49-F238E27FC236}">
              <a16:creationId xmlns:a16="http://schemas.microsoft.com/office/drawing/2014/main" id="{00000000-0008-0000-0000-0000B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83" name="Picture 20">
          <a:extLst>
            <a:ext uri="{FF2B5EF4-FFF2-40B4-BE49-F238E27FC236}">
              <a16:creationId xmlns:a16="http://schemas.microsoft.com/office/drawing/2014/main" id="{00000000-0008-0000-0000-0000B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84" name="Picture 20">
          <a:extLst>
            <a:ext uri="{FF2B5EF4-FFF2-40B4-BE49-F238E27FC236}">
              <a16:creationId xmlns:a16="http://schemas.microsoft.com/office/drawing/2014/main" id="{00000000-0008-0000-0000-0000B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85" name="Picture 20">
          <a:extLst>
            <a:ext uri="{FF2B5EF4-FFF2-40B4-BE49-F238E27FC236}">
              <a16:creationId xmlns:a16="http://schemas.microsoft.com/office/drawing/2014/main" id="{00000000-0008-0000-0000-0000B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86" name="Picture 20">
          <a:extLst>
            <a:ext uri="{FF2B5EF4-FFF2-40B4-BE49-F238E27FC236}">
              <a16:creationId xmlns:a16="http://schemas.microsoft.com/office/drawing/2014/main" id="{00000000-0008-0000-0000-0000B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87" name="Picture 20">
          <a:extLst>
            <a:ext uri="{FF2B5EF4-FFF2-40B4-BE49-F238E27FC236}">
              <a16:creationId xmlns:a16="http://schemas.microsoft.com/office/drawing/2014/main" id="{00000000-0008-0000-0000-0000B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88" name="Picture 20">
          <a:extLst>
            <a:ext uri="{FF2B5EF4-FFF2-40B4-BE49-F238E27FC236}">
              <a16:creationId xmlns:a16="http://schemas.microsoft.com/office/drawing/2014/main" id="{00000000-0008-0000-0000-0000B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89" name="Picture 20">
          <a:extLst>
            <a:ext uri="{FF2B5EF4-FFF2-40B4-BE49-F238E27FC236}">
              <a16:creationId xmlns:a16="http://schemas.microsoft.com/office/drawing/2014/main" id="{00000000-0008-0000-0000-0000B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690" name="Picture 20">
          <a:extLst>
            <a:ext uri="{FF2B5EF4-FFF2-40B4-BE49-F238E27FC236}">
              <a16:creationId xmlns:a16="http://schemas.microsoft.com/office/drawing/2014/main" id="{00000000-0008-0000-0000-0000B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691" name="Picture 20">
          <a:extLst>
            <a:ext uri="{FF2B5EF4-FFF2-40B4-BE49-F238E27FC236}">
              <a16:creationId xmlns:a16="http://schemas.microsoft.com/office/drawing/2014/main" id="{00000000-0008-0000-0000-0000B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692" name="Picture 20">
          <a:extLst>
            <a:ext uri="{FF2B5EF4-FFF2-40B4-BE49-F238E27FC236}">
              <a16:creationId xmlns:a16="http://schemas.microsoft.com/office/drawing/2014/main" id="{00000000-0008-0000-0000-0000B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244</xdr:row>
      <xdr:rowOff>0</xdr:rowOff>
    </xdr:from>
    <xdr:ext cx="0" cy="82874"/>
    <xdr:pic>
      <xdr:nvPicPr>
        <xdr:cNvPr id="693" name="Picture 20">
          <a:extLst>
            <a:ext uri="{FF2B5EF4-FFF2-40B4-BE49-F238E27FC236}">
              <a16:creationId xmlns:a16="http://schemas.microsoft.com/office/drawing/2014/main" id="{00000000-0008-0000-0000-0000B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13423582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694" name="Picture 20">
          <a:extLst>
            <a:ext uri="{FF2B5EF4-FFF2-40B4-BE49-F238E27FC236}">
              <a16:creationId xmlns:a16="http://schemas.microsoft.com/office/drawing/2014/main" id="{00000000-0008-0000-0000-0000D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695" name="Picture 20">
          <a:extLst>
            <a:ext uri="{FF2B5EF4-FFF2-40B4-BE49-F238E27FC236}">
              <a16:creationId xmlns:a16="http://schemas.microsoft.com/office/drawing/2014/main" id="{00000000-0008-0000-0000-0000D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696" name="Picture 20">
          <a:extLst>
            <a:ext uri="{FF2B5EF4-FFF2-40B4-BE49-F238E27FC236}">
              <a16:creationId xmlns:a16="http://schemas.microsoft.com/office/drawing/2014/main" id="{00000000-0008-0000-0000-0000D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697" name="Picture 20">
          <a:extLst>
            <a:ext uri="{FF2B5EF4-FFF2-40B4-BE49-F238E27FC236}">
              <a16:creationId xmlns:a16="http://schemas.microsoft.com/office/drawing/2014/main" id="{00000000-0008-0000-0000-0000D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698" name="Picture 20">
          <a:extLst>
            <a:ext uri="{FF2B5EF4-FFF2-40B4-BE49-F238E27FC236}">
              <a16:creationId xmlns:a16="http://schemas.microsoft.com/office/drawing/2014/main" id="{00000000-0008-0000-0000-0000D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699" name="Picture 20">
          <a:extLst>
            <a:ext uri="{FF2B5EF4-FFF2-40B4-BE49-F238E27FC236}">
              <a16:creationId xmlns:a16="http://schemas.microsoft.com/office/drawing/2014/main" id="{00000000-0008-0000-0000-0000D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00" name="Picture 20">
          <a:extLst>
            <a:ext uri="{FF2B5EF4-FFF2-40B4-BE49-F238E27FC236}">
              <a16:creationId xmlns:a16="http://schemas.microsoft.com/office/drawing/2014/main" id="{00000000-0008-0000-0000-0000D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01" name="Picture 20">
          <a:extLst>
            <a:ext uri="{FF2B5EF4-FFF2-40B4-BE49-F238E27FC236}">
              <a16:creationId xmlns:a16="http://schemas.microsoft.com/office/drawing/2014/main" id="{00000000-0008-0000-0000-0000D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02" name="Picture 20">
          <a:extLst>
            <a:ext uri="{FF2B5EF4-FFF2-40B4-BE49-F238E27FC236}">
              <a16:creationId xmlns:a16="http://schemas.microsoft.com/office/drawing/2014/main" id="{00000000-0008-0000-0000-0000D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03" name="Picture 20">
          <a:extLst>
            <a:ext uri="{FF2B5EF4-FFF2-40B4-BE49-F238E27FC236}">
              <a16:creationId xmlns:a16="http://schemas.microsoft.com/office/drawing/2014/main" id="{00000000-0008-0000-0000-0000D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704" name="Picture 20">
          <a:extLst>
            <a:ext uri="{FF2B5EF4-FFF2-40B4-BE49-F238E27FC236}">
              <a16:creationId xmlns:a16="http://schemas.microsoft.com/office/drawing/2014/main" id="{00000000-0008-0000-0000-0000D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705" name="Picture 20">
          <a:extLst>
            <a:ext uri="{FF2B5EF4-FFF2-40B4-BE49-F238E27FC236}">
              <a16:creationId xmlns:a16="http://schemas.microsoft.com/office/drawing/2014/main" id="{00000000-0008-0000-0000-0000D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06" name="Picture 20">
          <a:extLst>
            <a:ext uri="{FF2B5EF4-FFF2-40B4-BE49-F238E27FC236}">
              <a16:creationId xmlns:a16="http://schemas.microsoft.com/office/drawing/2014/main" id="{00000000-0008-0000-0000-0000E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07" name="Picture 20">
          <a:extLst>
            <a:ext uri="{FF2B5EF4-FFF2-40B4-BE49-F238E27FC236}">
              <a16:creationId xmlns:a16="http://schemas.microsoft.com/office/drawing/2014/main" id="{00000000-0008-0000-0000-0000E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08" name="Picture 20">
          <a:extLst>
            <a:ext uri="{FF2B5EF4-FFF2-40B4-BE49-F238E27FC236}">
              <a16:creationId xmlns:a16="http://schemas.microsoft.com/office/drawing/2014/main" id="{00000000-0008-0000-0000-0000E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09" name="Picture 20">
          <a:extLst>
            <a:ext uri="{FF2B5EF4-FFF2-40B4-BE49-F238E27FC236}">
              <a16:creationId xmlns:a16="http://schemas.microsoft.com/office/drawing/2014/main" id="{00000000-0008-0000-0000-0000E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10" name="Picture 20">
          <a:extLst>
            <a:ext uri="{FF2B5EF4-FFF2-40B4-BE49-F238E27FC236}">
              <a16:creationId xmlns:a16="http://schemas.microsoft.com/office/drawing/2014/main" id="{00000000-0008-0000-0000-0000E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11" name="Picture 20">
          <a:extLst>
            <a:ext uri="{FF2B5EF4-FFF2-40B4-BE49-F238E27FC236}">
              <a16:creationId xmlns:a16="http://schemas.microsoft.com/office/drawing/2014/main" id="{00000000-0008-0000-0000-0000E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12" name="Picture 20">
          <a:extLst>
            <a:ext uri="{FF2B5EF4-FFF2-40B4-BE49-F238E27FC236}">
              <a16:creationId xmlns:a16="http://schemas.microsoft.com/office/drawing/2014/main" id="{00000000-0008-0000-0000-0000E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13" name="Picture 20">
          <a:extLst>
            <a:ext uri="{FF2B5EF4-FFF2-40B4-BE49-F238E27FC236}">
              <a16:creationId xmlns:a16="http://schemas.microsoft.com/office/drawing/2014/main" id="{00000000-0008-0000-0000-0000E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714" name="Picture 20">
          <a:extLst>
            <a:ext uri="{FF2B5EF4-FFF2-40B4-BE49-F238E27FC236}">
              <a16:creationId xmlns:a16="http://schemas.microsoft.com/office/drawing/2014/main" id="{00000000-0008-0000-0000-0000E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715" name="Picture 20">
          <a:extLst>
            <a:ext uri="{FF2B5EF4-FFF2-40B4-BE49-F238E27FC236}">
              <a16:creationId xmlns:a16="http://schemas.microsoft.com/office/drawing/2014/main" id="{00000000-0008-0000-0000-0000E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16" name="Picture 20">
          <a:extLst>
            <a:ext uri="{FF2B5EF4-FFF2-40B4-BE49-F238E27FC236}">
              <a16:creationId xmlns:a16="http://schemas.microsoft.com/office/drawing/2014/main" id="{00000000-0008-0000-0000-0000E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17" name="Picture 20">
          <a:extLst>
            <a:ext uri="{FF2B5EF4-FFF2-40B4-BE49-F238E27FC236}">
              <a16:creationId xmlns:a16="http://schemas.microsoft.com/office/drawing/2014/main" id="{00000000-0008-0000-0000-0000E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18" name="Picture 20">
          <a:extLst>
            <a:ext uri="{FF2B5EF4-FFF2-40B4-BE49-F238E27FC236}">
              <a16:creationId xmlns:a16="http://schemas.microsoft.com/office/drawing/2014/main" id="{00000000-0008-0000-0000-0000E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19" name="Picture 20">
          <a:extLst>
            <a:ext uri="{FF2B5EF4-FFF2-40B4-BE49-F238E27FC236}">
              <a16:creationId xmlns:a16="http://schemas.microsoft.com/office/drawing/2014/main" id="{00000000-0008-0000-0000-0000E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20" name="Picture 20">
          <a:extLst>
            <a:ext uri="{FF2B5EF4-FFF2-40B4-BE49-F238E27FC236}">
              <a16:creationId xmlns:a16="http://schemas.microsoft.com/office/drawing/2014/main" id="{00000000-0008-0000-0000-0000E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21" name="Picture 20">
          <a:extLst>
            <a:ext uri="{FF2B5EF4-FFF2-40B4-BE49-F238E27FC236}">
              <a16:creationId xmlns:a16="http://schemas.microsoft.com/office/drawing/2014/main" id="{00000000-0008-0000-0000-0000E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22" name="Picture 20">
          <a:extLst>
            <a:ext uri="{FF2B5EF4-FFF2-40B4-BE49-F238E27FC236}">
              <a16:creationId xmlns:a16="http://schemas.microsoft.com/office/drawing/2014/main" id="{00000000-0008-0000-0000-0000F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23" name="Picture 20">
          <a:extLst>
            <a:ext uri="{FF2B5EF4-FFF2-40B4-BE49-F238E27FC236}">
              <a16:creationId xmlns:a16="http://schemas.microsoft.com/office/drawing/2014/main" id="{00000000-0008-0000-0000-0000F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0" cy="88034"/>
    <xdr:pic>
      <xdr:nvPicPr>
        <xdr:cNvPr id="724" name="Picture 20">
          <a:extLst>
            <a:ext uri="{FF2B5EF4-FFF2-40B4-BE49-F238E27FC236}">
              <a16:creationId xmlns:a16="http://schemas.microsoft.com/office/drawing/2014/main" id="{00000000-0008-0000-0000-0000F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0" cy="82873"/>
    <xdr:pic>
      <xdr:nvPicPr>
        <xdr:cNvPr id="725" name="Picture 20">
          <a:extLst>
            <a:ext uri="{FF2B5EF4-FFF2-40B4-BE49-F238E27FC236}">
              <a16:creationId xmlns:a16="http://schemas.microsoft.com/office/drawing/2014/main" id="{00000000-0008-0000-0000-0000F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26" name="Picture 20">
          <a:extLst>
            <a:ext uri="{FF2B5EF4-FFF2-40B4-BE49-F238E27FC236}">
              <a16:creationId xmlns:a16="http://schemas.microsoft.com/office/drawing/2014/main" id="{00000000-0008-0000-0000-0000F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27" name="Picture 20">
          <a:extLst>
            <a:ext uri="{FF2B5EF4-FFF2-40B4-BE49-F238E27FC236}">
              <a16:creationId xmlns:a16="http://schemas.microsoft.com/office/drawing/2014/main" id="{00000000-0008-0000-0000-0000F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28" name="Picture 20">
          <a:extLst>
            <a:ext uri="{FF2B5EF4-FFF2-40B4-BE49-F238E27FC236}">
              <a16:creationId xmlns:a16="http://schemas.microsoft.com/office/drawing/2014/main" id="{00000000-0008-0000-0000-0000F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29" name="Picture 20">
          <a:extLst>
            <a:ext uri="{FF2B5EF4-FFF2-40B4-BE49-F238E27FC236}">
              <a16:creationId xmlns:a16="http://schemas.microsoft.com/office/drawing/2014/main" id="{00000000-0008-0000-0000-0000F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30" name="Picture 20">
          <a:extLst>
            <a:ext uri="{FF2B5EF4-FFF2-40B4-BE49-F238E27FC236}">
              <a16:creationId xmlns:a16="http://schemas.microsoft.com/office/drawing/2014/main" id="{00000000-0008-0000-0000-0000F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31" name="Picture 20">
          <a:extLst>
            <a:ext uri="{FF2B5EF4-FFF2-40B4-BE49-F238E27FC236}">
              <a16:creationId xmlns:a16="http://schemas.microsoft.com/office/drawing/2014/main" id="{00000000-0008-0000-0000-0000F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32" name="Picture 20">
          <a:extLst>
            <a:ext uri="{FF2B5EF4-FFF2-40B4-BE49-F238E27FC236}">
              <a16:creationId xmlns:a16="http://schemas.microsoft.com/office/drawing/2014/main" id="{00000000-0008-0000-0000-0000F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33" name="Picture 20">
          <a:extLst>
            <a:ext uri="{FF2B5EF4-FFF2-40B4-BE49-F238E27FC236}">
              <a16:creationId xmlns:a16="http://schemas.microsoft.com/office/drawing/2014/main" id="{00000000-0008-0000-0000-0000F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244</xdr:row>
      <xdr:rowOff>0</xdr:rowOff>
    </xdr:from>
    <xdr:ext cx="9525" cy="88034"/>
    <xdr:pic>
      <xdr:nvPicPr>
        <xdr:cNvPr id="734" name="Picture 20">
          <a:extLst>
            <a:ext uri="{FF2B5EF4-FFF2-40B4-BE49-F238E27FC236}">
              <a16:creationId xmlns:a16="http://schemas.microsoft.com/office/drawing/2014/main" id="{00000000-0008-0000-0000-0000F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244</xdr:row>
      <xdr:rowOff>0</xdr:rowOff>
    </xdr:from>
    <xdr:ext cx="9525" cy="82873"/>
    <xdr:pic>
      <xdr:nvPicPr>
        <xdr:cNvPr id="735" name="Picture 20">
          <a:extLst>
            <a:ext uri="{FF2B5EF4-FFF2-40B4-BE49-F238E27FC236}">
              <a16:creationId xmlns:a16="http://schemas.microsoft.com/office/drawing/2014/main" id="{00000000-0008-0000-0000-0000F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2358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36" name="Picture 20">
          <a:extLst>
            <a:ext uri="{FF2B5EF4-FFF2-40B4-BE49-F238E27FC236}">
              <a16:creationId xmlns:a16="http://schemas.microsoft.com/office/drawing/2014/main" id="{00000000-0008-0000-0000-00009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37" name="Picture 20">
          <a:extLst>
            <a:ext uri="{FF2B5EF4-FFF2-40B4-BE49-F238E27FC236}">
              <a16:creationId xmlns:a16="http://schemas.microsoft.com/office/drawing/2014/main" id="{00000000-0008-0000-0000-00009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38" name="Picture 20">
          <a:extLst>
            <a:ext uri="{FF2B5EF4-FFF2-40B4-BE49-F238E27FC236}">
              <a16:creationId xmlns:a16="http://schemas.microsoft.com/office/drawing/2014/main" id="{00000000-0008-0000-0000-00009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39" name="Picture 20">
          <a:extLst>
            <a:ext uri="{FF2B5EF4-FFF2-40B4-BE49-F238E27FC236}">
              <a16:creationId xmlns:a16="http://schemas.microsoft.com/office/drawing/2014/main" id="{00000000-0008-0000-0000-00009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40" name="Picture 20">
          <a:extLst>
            <a:ext uri="{FF2B5EF4-FFF2-40B4-BE49-F238E27FC236}">
              <a16:creationId xmlns:a16="http://schemas.microsoft.com/office/drawing/2014/main" id="{00000000-0008-0000-0000-00009E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41" name="Picture 20">
          <a:extLst>
            <a:ext uri="{FF2B5EF4-FFF2-40B4-BE49-F238E27FC236}">
              <a16:creationId xmlns:a16="http://schemas.microsoft.com/office/drawing/2014/main" id="{00000000-0008-0000-0000-00009F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42" name="Picture 20">
          <a:extLst>
            <a:ext uri="{FF2B5EF4-FFF2-40B4-BE49-F238E27FC236}">
              <a16:creationId xmlns:a16="http://schemas.microsoft.com/office/drawing/2014/main" id="{00000000-0008-0000-0000-0000A0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43" name="Picture 20">
          <a:extLst>
            <a:ext uri="{FF2B5EF4-FFF2-40B4-BE49-F238E27FC236}">
              <a16:creationId xmlns:a16="http://schemas.microsoft.com/office/drawing/2014/main" id="{00000000-0008-0000-0000-0000A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44" name="Picture 20">
          <a:extLst>
            <a:ext uri="{FF2B5EF4-FFF2-40B4-BE49-F238E27FC236}">
              <a16:creationId xmlns:a16="http://schemas.microsoft.com/office/drawing/2014/main" id="{00000000-0008-0000-0000-0000A2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45" name="Picture 20">
          <a:extLst>
            <a:ext uri="{FF2B5EF4-FFF2-40B4-BE49-F238E27FC236}">
              <a16:creationId xmlns:a16="http://schemas.microsoft.com/office/drawing/2014/main" id="{00000000-0008-0000-0000-0000A3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46" name="Picture 20">
          <a:extLst>
            <a:ext uri="{FF2B5EF4-FFF2-40B4-BE49-F238E27FC236}">
              <a16:creationId xmlns:a16="http://schemas.microsoft.com/office/drawing/2014/main" id="{00000000-0008-0000-0000-0000A4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47" name="Picture 20">
          <a:extLst>
            <a:ext uri="{FF2B5EF4-FFF2-40B4-BE49-F238E27FC236}">
              <a16:creationId xmlns:a16="http://schemas.microsoft.com/office/drawing/2014/main" id="{00000000-0008-0000-0000-0000A5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48" name="Picture 20">
          <a:extLst>
            <a:ext uri="{FF2B5EF4-FFF2-40B4-BE49-F238E27FC236}">
              <a16:creationId xmlns:a16="http://schemas.microsoft.com/office/drawing/2014/main" id="{00000000-0008-0000-0000-0000A6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49" name="Picture 20">
          <a:extLst>
            <a:ext uri="{FF2B5EF4-FFF2-40B4-BE49-F238E27FC236}">
              <a16:creationId xmlns:a16="http://schemas.microsoft.com/office/drawing/2014/main" id="{00000000-0008-0000-0000-0000A7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50" name="Picture 20">
          <a:extLst>
            <a:ext uri="{FF2B5EF4-FFF2-40B4-BE49-F238E27FC236}">
              <a16:creationId xmlns:a16="http://schemas.microsoft.com/office/drawing/2014/main" id="{00000000-0008-0000-0000-0000A8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51" name="Picture 20">
          <a:extLst>
            <a:ext uri="{FF2B5EF4-FFF2-40B4-BE49-F238E27FC236}">
              <a16:creationId xmlns:a16="http://schemas.microsoft.com/office/drawing/2014/main" id="{00000000-0008-0000-0000-0000A9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52" name="Picture 20">
          <a:extLst>
            <a:ext uri="{FF2B5EF4-FFF2-40B4-BE49-F238E27FC236}">
              <a16:creationId xmlns:a16="http://schemas.microsoft.com/office/drawing/2014/main" id="{00000000-0008-0000-0000-0000A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53" name="Picture 20">
          <a:extLst>
            <a:ext uri="{FF2B5EF4-FFF2-40B4-BE49-F238E27FC236}">
              <a16:creationId xmlns:a16="http://schemas.microsoft.com/office/drawing/2014/main" id="{00000000-0008-0000-0000-0000A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54" name="Picture 20">
          <a:extLst>
            <a:ext uri="{FF2B5EF4-FFF2-40B4-BE49-F238E27FC236}">
              <a16:creationId xmlns:a16="http://schemas.microsoft.com/office/drawing/2014/main" id="{00000000-0008-0000-0000-0000A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55" name="Picture 20">
          <a:extLst>
            <a:ext uri="{FF2B5EF4-FFF2-40B4-BE49-F238E27FC236}">
              <a16:creationId xmlns:a16="http://schemas.microsoft.com/office/drawing/2014/main" id="{00000000-0008-0000-0000-0000A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56" name="Picture 20">
          <a:extLst>
            <a:ext uri="{FF2B5EF4-FFF2-40B4-BE49-F238E27FC236}">
              <a16:creationId xmlns:a16="http://schemas.microsoft.com/office/drawing/2014/main" id="{00000000-0008-0000-0000-0000AE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57" name="Picture 20">
          <a:extLst>
            <a:ext uri="{FF2B5EF4-FFF2-40B4-BE49-F238E27FC236}">
              <a16:creationId xmlns:a16="http://schemas.microsoft.com/office/drawing/2014/main" id="{00000000-0008-0000-0000-0000AF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58" name="Picture 20">
          <a:extLst>
            <a:ext uri="{FF2B5EF4-FFF2-40B4-BE49-F238E27FC236}">
              <a16:creationId xmlns:a16="http://schemas.microsoft.com/office/drawing/2014/main" id="{00000000-0008-0000-0000-0000B0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12700" cy="79375"/>
    <xdr:pic>
      <xdr:nvPicPr>
        <xdr:cNvPr id="759" name="Picture 20">
          <a:extLst>
            <a:ext uri="{FF2B5EF4-FFF2-40B4-BE49-F238E27FC236}">
              <a16:creationId xmlns:a16="http://schemas.microsoft.com/office/drawing/2014/main" id="{00000000-0008-0000-0000-0000B1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60" name="Picture 20">
          <a:extLst>
            <a:ext uri="{FF2B5EF4-FFF2-40B4-BE49-F238E27FC236}">
              <a16:creationId xmlns:a16="http://schemas.microsoft.com/office/drawing/2014/main" id="{00000000-0008-0000-0000-0000B2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61" name="Picture 20">
          <a:extLst>
            <a:ext uri="{FF2B5EF4-FFF2-40B4-BE49-F238E27FC236}">
              <a16:creationId xmlns:a16="http://schemas.microsoft.com/office/drawing/2014/main" id="{00000000-0008-0000-0000-0000B3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762" name="Picture 20">
          <a:extLst>
            <a:ext uri="{FF2B5EF4-FFF2-40B4-BE49-F238E27FC236}">
              <a16:creationId xmlns:a16="http://schemas.microsoft.com/office/drawing/2014/main" id="{00000000-0008-0000-0000-0000B4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63" name="Picture 20">
          <a:extLst>
            <a:ext uri="{FF2B5EF4-FFF2-40B4-BE49-F238E27FC236}">
              <a16:creationId xmlns:a16="http://schemas.microsoft.com/office/drawing/2014/main" id="{00000000-0008-0000-0000-0000B5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64" name="Picture 20">
          <a:extLst>
            <a:ext uri="{FF2B5EF4-FFF2-40B4-BE49-F238E27FC236}">
              <a16:creationId xmlns:a16="http://schemas.microsoft.com/office/drawing/2014/main" id="{00000000-0008-0000-0000-0000B6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765" name="Picture 20">
          <a:extLst>
            <a:ext uri="{FF2B5EF4-FFF2-40B4-BE49-F238E27FC236}">
              <a16:creationId xmlns:a16="http://schemas.microsoft.com/office/drawing/2014/main" id="{00000000-0008-0000-0000-0000B7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66" name="Picture 20">
          <a:extLst>
            <a:ext uri="{FF2B5EF4-FFF2-40B4-BE49-F238E27FC236}">
              <a16:creationId xmlns:a16="http://schemas.microsoft.com/office/drawing/2014/main" id="{00000000-0008-0000-0000-0000B8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67" name="Picture 20">
          <a:extLst>
            <a:ext uri="{FF2B5EF4-FFF2-40B4-BE49-F238E27FC236}">
              <a16:creationId xmlns:a16="http://schemas.microsoft.com/office/drawing/2014/main" id="{00000000-0008-0000-0000-0000B9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768" name="Picture 20">
          <a:extLst>
            <a:ext uri="{FF2B5EF4-FFF2-40B4-BE49-F238E27FC236}">
              <a16:creationId xmlns:a16="http://schemas.microsoft.com/office/drawing/2014/main" id="{00000000-0008-0000-0000-0000BA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69" name="Picture 20">
          <a:extLst>
            <a:ext uri="{FF2B5EF4-FFF2-40B4-BE49-F238E27FC236}">
              <a16:creationId xmlns:a16="http://schemas.microsoft.com/office/drawing/2014/main" id="{00000000-0008-0000-0000-0000BB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70" name="Picture 20">
          <a:extLst>
            <a:ext uri="{FF2B5EF4-FFF2-40B4-BE49-F238E27FC236}">
              <a16:creationId xmlns:a16="http://schemas.microsoft.com/office/drawing/2014/main" id="{00000000-0008-0000-0000-0000BC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771" name="Picture 20">
          <a:extLst>
            <a:ext uri="{FF2B5EF4-FFF2-40B4-BE49-F238E27FC236}">
              <a16:creationId xmlns:a16="http://schemas.microsoft.com/office/drawing/2014/main" id="{00000000-0008-0000-0000-0000BD5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72" name="Picture 20">
          <a:extLst>
            <a:ext uri="{FF2B5EF4-FFF2-40B4-BE49-F238E27FC236}">
              <a16:creationId xmlns:a16="http://schemas.microsoft.com/office/drawing/2014/main" id="{00000000-0008-0000-0000-00000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73" name="Picture 20">
          <a:extLst>
            <a:ext uri="{FF2B5EF4-FFF2-40B4-BE49-F238E27FC236}">
              <a16:creationId xmlns:a16="http://schemas.microsoft.com/office/drawing/2014/main" id="{00000000-0008-0000-0000-00000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74" name="Picture 20">
          <a:extLst>
            <a:ext uri="{FF2B5EF4-FFF2-40B4-BE49-F238E27FC236}">
              <a16:creationId xmlns:a16="http://schemas.microsoft.com/office/drawing/2014/main" id="{00000000-0008-0000-0000-00000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75" name="Picture 20">
          <a:extLst>
            <a:ext uri="{FF2B5EF4-FFF2-40B4-BE49-F238E27FC236}">
              <a16:creationId xmlns:a16="http://schemas.microsoft.com/office/drawing/2014/main" id="{00000000-0008-0000-0000-00000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76" name="Picture 20">
          <a:extLst>
            <a:ext uri="{FF2B5EF4-FFF2-40B4-BE49-F238E27FC236}">
              <a16:creationId xmlns:a16="http://schemas.microsoft.com/office/drawing/2014/main" id="{00000000-0008-0000-0000-00000E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77" name="Picture 20">
          <a:extLst>
            <a:ext uri="{FF2B5EF4-FFF2-40B4-BE49-F238E27FC236}">
              <a16:creationId xmlns:a16="http://schemas.microsoft.com/office/drawing/2014/main" id="{00000000-0008-0000-0000-00000F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78" name="Picture 20">
          <a:extLst>
            <a:ext uri="{FF2B5EF4-FFF2-40B4-BE49-F238E27FC236}">
              <a16:creationId xmlns:a16="http://schemas.microsoft.com/office/drawing/2014/main" id="{00000000-0008-0000-0000-000010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79" name="Picture 20">
          <a:extLst>
            <a:ext uri="{FF2B5EF4-FFF2-40B4-BE49-F238E27FC236}">
              <a16:creationId xmlns:a16="http://schemas.microsoft.com/office/drawing/2014/main" id="{00000000-0008-0000-0000-000011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80" name="Picture 20">
          <a:extLst>
            <a:ext uri="{FF2B5EF4-FFF2-40B4-BE49-F238E27FC236}">
              <a16:creationId xmlns:a16="http://schemas.microsoft.com/office/drawing/2014/main" id="{00000000-0008-0000-0000-000012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81" name="Picture 20">
          <a:extLst>
            <a:ext uri="{FF2B5EF4-FFF2-40B4-BE49-F238E27FC236}">
              <a16:creationId xmlns:a16="http://schemas.microsoft.com/office/drawing/2014/main" id="{00000000-0008-0000-0000-000013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82" name="Picture 20">
          <a:extLst>
            <a:ext uri="{FF2B5EF4-FFF2-40B4-BE49-F238E27FC236}">
              <a16:creationId xmlns:a16="http://schemas.microsoft.com/office/drawing/2014/main" id="{00000000-0008-0000-0000-000014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83" name="Picture 20">
          <a:extLst>
            <a:ext uri="{FF2B5EF4-FFF2-40B4-BE49-F238E27FC236}">
              <a16:creationId xmlns:a16="http://schemas.microsoft.com/office/drawing/2014/main" id="{00000000-0008-0000-0000-000015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84" name="Picture 20">
          <a:extLst>
            <a:ext uri="{FF2B5EF4-FFF2-40B4-BE49-F238E27FC236}">
              <a16:creationId xmlns:a16="http://schemas.microsoft.com/office/drawing/2014/main" id="{00000000-0008-0000-0000-000016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85" name="Picture 20">
          <a:extLst>
            <a:ext uri="{FF2B5EF4-FFF2-40B4-BE49-F238E27FC236}">
              <a16:creationId xmlns:a16="http://schemas.microsoft.com/office/drawing/2014/main" id="{00000000-0008-0000-0000-000017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86" name="Picture 20">
          <a:extLst>
            <a:ext uri="{FF2B5EF4-FFF2-40B4-BE49-F238E27FC236}">
              <a16:creationId xmlns:a16="http://schemas.microsoft.com/office/drawing/2014/main" id="{00000000-0008-0000-0000-000018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87" name="Picture 20">
          <a:extLst>
            <a:ext uri="{FF2B5EF4-FFF2-40B4-BE49-F238E27FC236}">
              <a16:creationId xmlns:a16="http://schemas.microsoft.com/office/drawing/2014/main" id="{00000000-0008-0000-0000-000019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88" name="Picture 20">
          <a:extLst>
            <a:ext uri="{FF2B5EF4-FFF2-40B4-BE49-F238E27FC236}">
              <a16:creationId xmlns:a16="http://schemas.microsoft.com/office/drawing/2014/main" id="{00000000-0008-0000-0000-00001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89" name="Picture 20">
          <a:extLst>
            <a:ext uri="{FF2B5EF4-FFF2-40B4-BE49-F238E27FC236}">
              <a16:creationId xmlns:a16="http://schemas.microsoft.com/office/drawing/2014/main" id="{00000000-0008-0000-0000-00001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90" name="Picture 20">
          <a:extLst>
            <a:ext uri="{FF2B5EF4-FFF2-40B4-BE49-F238E27FC236}">
              <a16:creationId xmlns:a16="http://schemas.microsoft.com/office/drawing/2014/main" id="{00000000-0008-0000-0000-00001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91" name="Picture 20">
          <a:extLst>
            <a:ext uri="{FF2B5EF4-FFF2-40B4-BE49-F238E27FC236}">
              <a16:creationId xmlns:a16="http://schemas.microsoft.com/office/drawing/2014/main" id="{00000000-0008-0000-0000-00001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92" name="Picture 20">
          <a:extLst>
            <a:ext uri="{FF2B5EF4-FFF2-40B4-BE49-F238E27FC236}">
              <a16:creationId xmlns:a16="http://schemas.microsoft.com/office/drawing/2014/main" id="{00000000-0008-0000-0000-00001E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93" name="Picture 20">
          <a:extLst>
            <a:ext uri="{FF2B5EF4-FFF2-40B4-BE49-F238E27FC236}">
              <a16:creationId xmlns:a16="http://schemas.microsoft.com/office/drawing/2014/main" id="{00000000-0008-0000-0000-00001F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94" name="Picture 20">
          <a:extLst>
            <a:ext uri="{FF2B5EF4-FFF2-40B4-BE49-F238E27FC236}">
              <a16:creationId xmlns:a16="http://schemas.microsoft.com/office/drawing/2014/main" id="{00000000-0008-0000-0000-000020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4763" cy="79375"/>
    <xdr:pic>
      <xdr:nvPicPr>
        <xdr:cNvPr id="795" name="Picture 20">
          <a:extLst>
            <a:ext uri="{FF2B5EF4-FFF2-40B4-BE49-F238E27FC236}">
              <a16:creationId xmlns:a16="http://schemas.microsoft.com/office/drawing/2014/main" id="{00000000-0008-0000-0000-000021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96" name="Picture 20">
          <a:extLst>
            <a:ext uri="{FF2B5EF4-FFF2-40B4-BE49-F238E27FC236}">
              <a16:creationId xmlns:a16="http://schemas.microsoft.com/office/drawing/2014/main" id="{00000000-0008-0000-0000-000022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797" name="Picture 20">
          <a:extLst>
            <a:ext uri="{FF2B5EF4-FFF2-40B4-BE49-F238E27FC236}">
              <a16:creationId xmlns:a16="http://schemas.microsoft.com/office/drawing/2014/main" id="{00000000-0008-0000-0000-000023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798" name="Picture 20">
          <a:extLst>
            <a:ext uri="{FF2B5EF4-FFF2-40B4-BE49-F238E27FC236}">
              <a16:creationId xmlns:a16="http://schemas.microsoft.com/office/drawing/2014/main" id="{00000000-0008-0000-0000-000024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799" name="Picture 20">
          <a:extLst>
            <a:ext uri="{FF2B5EF4-FFF2-40B4-BE49-F238E27FC236}">
              <a16:creationId xmlns:a16="http://schemas.microsoft.com/office/drawing/2014/main" id="{00000000-0008-0000-0000-000025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800" name="Picture 20">
          <a:extLst>
            <a:ext uri="{FF2B5EF4-FFF2-40B4-BE49-F238E27FC236}">
              <a16:creationId xmlns:a16="http://schemas.microsoft.com/office/drawing/2014/main" id="{00000000-0008-0000-0000-000026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801" name="Picture 20">
          <a:extLst>
            <a:ext uri="{FF2B5EF4-FFF2-40B4-BE49-F238E27FC236}">
              <a16:creationId xmlns:a16="http://schemas.microsoft.com/office/drawing/2014/main" id="{00000000-0008-0000-0000-000027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802" name="Picture 20">
          <a:extLst>
            <a:ext uri="{FF2B5EF4-FFF2-40B4-BE49-F238E27FC236}">
              <a16:creationId xmlns:a16="http://schemas.microsoft.com/office/drawing/2014/main" id="{00000000-0008-0000-0000-000028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803" name="Picture 20">
          <a:extLst>
            <a:ext uri="{FF2B5EF4-FFF2-40B4-BE49-F238E27FC236}">
              <a16:creationId xmlns:a16="http://schemas.microsoft.com/office/drawing/2014/main" id="{00000000-0008-0000-0000-000029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804" name="Picture 20">
          <a:extLst>
            <a:ext uri="{FF2B5EF4-FFF2-40B4-BE49-F238E27FC236}">
              <a16:creationId xmlns:a16="http://schemas.microsoft.com/office/drawing/2014/main" id="{00000000-0008-0000-0000-00002A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0</xdr:rowOff>
    </xdr:from>
    <xdr:ext cx="9525" cy="88034"/>
    <xdr:pic>
      <xdr:nvPicPr>
        <xdr:cNvPr id="805" name="Picture 20">
          <a:extLst>
            <a:ext uri="{FF2B5EF4-FFF2-40B4-BE49-F238E27FC236}">
              <a16:creationId xmlns:a16="http://schemas.microsoft.com/office/drawing/2014/main" id="{00000000-0008-0000-0000-00002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244</xdr:row>
      <xdr:rowOff>0</xdr:rowOff>
    </xdr:from>
    <xdr:ext cx="9525" cy="88034"/>
    <xdr:pic>
      <xdr:nvPicPr>
        <xdr:cNvPr id="806" name="Picture 20">
          <a:extLst>
            <a:ext uri="{FF2B5EF4-FFF2-40B4-BE49-F238E27FC236}">
              <a16:creationId xmlns:a16="http://schemas.microsoft.com/office/drawing/2014/main" id="{00000000-0008-0000-0000-00002C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2358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244</xdr:row>
      <xdr:rowOff>0</xdr:rowOff>
    </xdr:from>
    <xdr:ext cx="9525" cy="79375"/>
    <xdr:pic>
      <xdr:nvPicPr>
        <xdr:cNvPr id="807" name="Picture 20">
          <a:extLst>
            <a:ext uri="{FF2B5EF4-FFF2-40B4-BE49-F238E27FC236}">
              <a16:creationId xmlns:a16="http://schemas.microsoft.com/office/drawing/2014/main" id="{00000000-0008-0000-0000-00002D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2358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08" name="Picture 20">
          <a:extLst>
            <a:ext uri="{FF2B5EF4-FFF2-40B4-BE49-F238E27FC236}">
              <a16:creationId xmlns:a16="http://schemas.microsoft.com/office/drawing/2014/main" id="{E2295577-3D34-4FE2-8F7F-D5F908D08C9C}"/>
            </a:ext>
            <a:ext uri="{147F2762-F138-4A5C-976F-8EAC2B608ADB}">
              <a16:predDERef xmlns:a16="http://schemas.microsoft.com/office/drawing/2014/main" pred="{00000000-0008-0000-0000-0000E4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09" name="Picture 20">
          <a:extLst>
            <a:ext uri="{FF2B5EF4-FFF2-40B4-BE49-F238E27FC236}">
              <a16:creationId xmlns:a16="http://schemas.microsoft.com/office/drawing/2014/main" id="{46ACFCE1-FEE2-4584-836B-2CD4F178D3CE}"/>
            </a:ext>
            <a:ext uri="{147F2762-F138-4A5C-976F-8EAC2B608ADB}">
              <a16:predDERef xmlns:a16="http://schemas.microsoft.com/office/drawing/2014/main" pred="{E2295577-3D34-4FE2-8F7F-D5F908D08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10" name="Picture 20">
          <a:extLst>
            <a:ext uri="{FF2B5EF4-FFF2-40B4-BE49-F238E27FC236}">
              <a16:creationId xmlns:a16="http://schemas.microsoft.com/office/drawing/2014/main" id="{DDBC434B-B604-4F1E-A276-6B3270F7E6ED}"/>
            </a:ext>
            <a:ext uri="{147F2762-F138-4A5C-976F-8EAC2B608ADB}">
              <a16:predDERef xmlns:a16="http://schemas.microsoft.com/office/drawing/2014/main" pred="{46ACFCE1-FEE2-4584-836B-2CD4F178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11" name="Picture 20">
          <a:extLst>
            <a:ext uri="{FF2B5EF4-FFF2-40B4-BE49-F238E27FC236}">
              <a16:creationId xmlns:a16="http://schemas.microsoft.com/office/drawing/2014/main" id="{08410F5A-AB93-43D5-9F14-22C473B355A5}"/>
            </a:ext>
            <a:ext uri="{147F2762-F138-4A5C-976F-8EAC2B608ADB}">
              <a16:predDERef xmlns:a16="http://schemas.microsoft.com/office/drawing/2014/main" pred="{DDBC434B-B604-4F1E-A276-6B3270F7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12" name="Picture 20">
          <a:extLst>
            <a:ext uri="{FF2B5EF4-FFF2-40B4-BE49-F238E27FC236}">
              <a16:creationId xmlns:a16="http://schemas.microsoft.com/office/drawing/2014/main" id="{5012BA2D-2DE1-41B7-9148-29DF770355AA}"/>
            </a:ext>
            <a:ext uri="{147F2762-F138-4A5C-976F-8EAC2B608ADB}">
              <a16:predDERef xmlns:a16="http://schemas.microsoft.com/office/drawing/2014/main" pred="{08410F5A-AB93-43D5-9F14-22C473B3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13" name="Picture 20">
          <a:extLst>
            <a:ext uri="{FF2B5EF4-FFF2-40B4-BE49-F238E27FC236}">
              <a16:creationId xmlns:a16="http://schemas.microsoft.com/office/drawing/2014/main" id="{8B24F860-52E5-4F4C-BE2F-8A8A108916CB}"/>
            </a:ext>
            <a:ext uri="{147F2762-F138-4A5C-976F-8EAC2B608ADB}">
              <a16:predDERef xmlns:a16="http://schemas.microsoft.com/office/drawing/2014/main" pred="{5012BA2D-2DE1-41B7-9148-29DF7703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14" name="Picture 20">
          <a:extLst>
            <a:ext uri="{FF2B5EF4-FFF2-40B4-BE49-F238E27FC236}">
              <a16:creationId xmlns:a16="http://schemas.microsoft.com/office/drawing/2014/main" id="{99B8714C-8820-48F7-A4A7-F28CE369D52D}"/>
            </a:ext>
            <a:ext uri="{147F2762-F138-4A5C-976F-8EAC2B608ADB}">
              <a16:predDERef xmlns:a16="http://schemas.microsoft.com/office/drawing/2014/main" pred="{8B24F860-52E5-4F4C-BE2F-8A8A1089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15" name="Picture 20">
          <a:extLst>
            <a:ext uri="{FF2B5EF4-FFF2-40B4-BE49-F238E27FC236}">
              <a16:creationId xmlns:a16="http://schemas.microsoft.com/office/drawing/2014/main" id="{7B69B472-B105-44DE-AC1E-5F35D6E4169F}"/>
            </a:ext>
            <a:ext uri="{147F2762-F138-4A5C-976F-8EAC2B608ADB}">
              <a16:predDERef xmlns:a16="http://schemas.microsoft.com/office/drawing/2014/main" pred="{99B8714C-8820-48F7-A4A7-F28CE369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16" name="Picture 20">
          <a:extLst>
            <a:ext uri="{FF2B5EF4-FFF2-40B4-BE49-F238E27FC236}">
              <a16:creationId xmlns:a16="http://schemas.microsoft.com/office/drawing/2014/main" id="{C594A779-C69C-4451-A169-66760512A60F}"/>
            </a:ext>
            <a:ext uri="{147F2762-F138-4A5C-976F-8EAC2B608ADB}">
              <a16:predDERef xmlns:a16="http://schemas.microsoft.com/office/drawing/2014/main" pred="{7B69B472-B105-44DE-AC1E-5F35D6E4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17" name="Picture 20">
          <a:extLst>
            <a:ext uri="{FF2B5EF4-FFF2-40B4-BE49-F238E27FC236}">
              <a16:creationId xmlns:a16="http://schemas.microsoft.com/office/drawing/2014/main" id="{8CCD31A2-73FE-4111-9101-FF38725108AF}"/>
            </a:ext>
            <a:ext uri="{147F2762-F138-4A5C-976F-8EAC2B608ADB}">
              <a16:predDERef xmlns:a16="http://schemas.microsoft.com/office/drawing/2014/main" pred="{C594A779-C69C-4451-A169-66760512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18" name="Picture 20">
          <a:extLst>
            <a:ext uri="{FF2B5EF4-FFF2-40B4-BE49-F238E27FC236}">
              <a16:creationId xmlns:a16="http://schemas.microsoft.com/office/drawing/2014/main" id="{623D48DF-3ACF-4C3A-BBB5-44160555B29C}"/>
            </a:ext>
            <a:ext uri="{147F2762-F138-4A5C-976F-8EAC2B608ADB}">
              <a16:predDERef xmlns:a16="http://schemas.microsoft.com/office/drawing/2014/main" pred="{8CCD31A2-73FE-4111-9101-FF387251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19" name="Picture 20">
          <a:extLst>
            <a:ext uri="{FF2B5EF4-FFF2-40B4-BE49-F238E27FC236}">
              <a16:creationId xmlns:a16="http://schemas.microsoft.com/office/drawing/2014/main" id="{9F30DA9B-6D06-4C33-AF16-5427E4314CE5}"/>
            </a:ext>
            <a:ext uri="{147F2762-F138-4A5C-976F-8EAC2B608ADB}">
              <a16:predDERef xmlns:a16="http://schemas.microsoft.com/office/drawing/2014/main" pred="{623D48DF-3ACF-4C3A-BBB5-44160555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20" name="Picture 20">
          <a:extLst>
            <a:ext uri="{FF2B5EF4-FFF2-40B4-BE49-F238E27FC236}">
              <a16:creationId xmlns:a16="http://schemas.microsoft.com/office/drawing/2014/main" id="{FCC5ED4C-B9B1-4C95-B061-C95CD57E2106}"/>
            </a:ext>
            <a:ext uri="{147F2762-F138-4A5C-976F-8EAC2B608ADB}">
              <a16:predDERef xmlns:a16="http://schemas.microsoft.com/office/drawing/2014/main" pred="{9F30DA9B-6D06-4C33-AF16-5427E431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21" name="Picture 20">
          <a:extLst>
            <a:ext uri="{FF2B5EF4-FFF2-40B4-BE49-F238E27FC236}">
              <a16:creationId xmlns:a16="http://schemas.microsoft.com/office/drawing/2014/main" id="{B23E1813-33D8-4E6D-B6CB-151EBD7394DA}"/>
            </a:ext>
            <a:ext uri="{147F2762-F138-4A5C-976F-8EAC2B608ADB}">
              <a16:predDERef xmlns:a16="http://schemas.microsoft.com/office/drawing/2014/main" pred="{FCC5ED4C-B9B1-4C95-B061-C95CD57E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22" name="Picture 20">
          <a:extLst>
            <a:ext uri="{FF2B5EF4-FFF2-40B4-BE49-F238E27FC236}">
              <a16:creationId xmlns:a16="http://schemas.microsoft.com/office/drawing/2014/main" id="{AF1BC32F-2432-4122-A4B3-D54C9EA24ED3}"/>
            </a:ext>
            <a:ext uri="{147F2762-F138-4A5C-976F-8EAC2B608ADB}">
              <a16:predDERef xmlns:a16="http://schemas.microsoft.com/office/drawing/2014/main" pred="{B23E1813-33D8-4E6D-B6CB-151EBD73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23" name="Picture 20">
          <a:extLst>
            <a:ext uri="{FF2B5EF4-FFF2-40B4-BE49-F238E27FC236}">
              <a16:creationId xmlns:a16="http://schemas.microsoft.com/office/drawing/2014/main" id="{74315078-6C4F-4D68-BFE3-EB0622212CBA}"/>
            </a:ext>
            <a:ext uri="{147F2762-F138-4A5C-976F-8EAC2B608ADB}">
              <a16:predDERef xmlns:a16="http://schemas.microsoft.com/office/drawing/2014/main" pred="{AF1BC32F-2432-4122-A4B3-D54C9EA2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24" name="Picture 20">
          <a:extLst>
            <a:ext uri="{FF2B5EF4-FFF2-40B4-BE49-F238E27FC236}">
              <a16:creationId xmlns:a16="http://schemas.microsoft.com/office/drawing/2014/main" id="{E614AE01-5B7E-426D-AE87-80E85D4C1066}"/>
            </a:ext>
            <a:ext uri="{147F2762-F138-4A5C-976F-8EAC2B608ADB}">
              <a16:predDERef xmlns:a16="http://schemas.microsoft.com/office/drawing/2014/main" pred="{74315078-6C4F-4D68-BFE3-EB062221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25" name="Picture 20">
          <a:extLst>
            <a:ext uri="{FF2B5EF4-FFF2-40B4-BE49-F238E27FC236}">
              <a16:creationId xmlns:a16="http://schemas.microsoft.com/office/drawing/2014/main" id="{0A97FE9E-90B7-436A-9E7C-56C28A1E9D17}"/>
            </a:ext>
            <a:ext uri="{147F2762-F138-4A5C-976F-8EAC2B608ADB}">
              <a16:predDERef xmlns:a16="http://schemas.microsoft.com/office/drawing/2014/main" pred="{E614AE01-5B7E-426D-AE87-80E85D4C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26" name="Picture 20">
          <a:extLst>
            <a:ext uri="{FF2B5EF4-FFF2-40B4-BE49-F238E27FC236}">
              <a16:creationId xmlns:a16="http://schemas.microsoft.com/office/drawing/2014/main" id="{7B32F9F1-6108-4FB7-B364-C417F6C897C1}"/>
            </a:ext>
            <a:ext uri="{147F2762-F138-4A5C-976F-8EAC2B608ADB}">
              <a16:predDERef xmlns:a16="http://schemas.microsoft.com/office/drawing/2014/main" pred="{0A97FE9E-90B7-436A-9E7C-56C28A1E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27" name="Picture 20">
          <a:extLst>
            <a:ext uri="{FF2B5EF4-FFF2-40B4-BE49-F238E27FC236}">
              <a16:creationId xmlns:a16="http://schemas.microsoft.com/office/drawing/2014/main" id="{504895D8-D6ED-4676-BB24-A5568632DE57}"/>
            </a:ext>
            <a:ext uri="{147F2762-F138-4A5C-976F-8EAC2B608ADB}">
              <a16:predDERef xmlns:a16="http://schemas.microsoft.com/office/drawing/2014/main" pred="{7B32F9F1-6108-4FB7-B364-C417F6C8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28" name="Picture 20">
          <a:extLst>
            <a:ext uri="{FF2B5EF4-FFF2-40B4-BE49-F238E27FC236}">
              <a16:creationId xmlns:a16="http://schemas.microsoft.com/office/drawing/2014/main" id="{70637823-4029-494A-93E7-4298D16A59DA}"/>
            </a:ext>
            <a:ext uri="{147F2762-F138-4A5C-976F-8EAC2B608ADB}">
              <a16:predDERef xmlns:a16="http://schemas.microsoft.com/office/drawing/2014/main" pred="{504895D8-D6ED-4676-BB24-A5568632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19050" cy="91844"/>
    <xdr:pic>
      <xdr:nvPicPr>
        <xdr:cNvPr id="829" name="Picture 20">
          <a:extLst>
            <a:ext uri="{FF2B5EF4-FFF2-40B4-BE49-F238E27FC236}">
              <a16:creationId xmlns:a16="http://schemas.microsoft.com/office/drawing/2014/main" id="{BF9E866A-FD75-48CC-B9FB-79882333F90E}"/>
            </a:ext>
            <a:ext uri="{147F2762-F138-4A5C-976F-8EAC2B608ADB}">
              <a16:predDERef xmlns:a16="http://schemas.microsoft.com/office/drawing/2014/main" pred="{70637823-4029-494A-93E7-4298D16A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19050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1905" cy="91844"/>
    <xdr:pic>
      <xdr:nvPicPr>
        <xdr:cNvPr id="830" name="Picture 20">
          <a:extLst>
            <a:ext uri="{FF2B5EF4-FFF2-40B4-BE49-F238E27FC236}">
              <a16:creationId xmlns:a16="http://schemas.microsoft.com/office/drawing/2014/main" id="{42E32D72-DC3A-47BC-80B8-8007D26CB753}"/>
            </a:ext>
            <a:ext uri="{147F2762-F138-4A5C-976F-8EAC2B608ADB}">
              <a16:predDERef xmlns:a16="http://schemas.microsoft.com/office/drawing/2014/main" pred="{BF9E866A-FD75-48CC-B9FB-79882333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1905" cy="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25400" cy="79375"/>
    <xdr:pic>
      <xdr:nvPicPr>
        <xdr:cNvPr id="831" name="Picture 20">
          <a:extLst>
            <a:ext uri="{FF2B5EF4-FFF2-40B4-BE49-F238E27FC236}">
              <a16:creationId xmlns:a16="http://schemas.microsoft.com/office/drawing/2014/main" id="{989C43D3-F75A-4E9D-9DA6-FDCBBBBBB1E0}"/>
            </a:ext>
            <a:ext uri="{147F2762-F138-4A5C-976F-8EAC2B608ADB}">
              <a16:predDERef xmlns:a16="http://schemas.microsoft.com/office/drawing/2014/main" pred="{42E32D72-DC3A-47BC-80B8-8007D26C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254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32" name="Picture 20">
          <a:extLst>
            <a:ext uri="{FF2B5EF4-FFF2-40B4-BE49-F238E27FC236}">
              <a16:creationId xmlns:a16="http://schemas.microsoft.com/office/drawing/2014/main" id="{496D8FEE-D0A7-455D-9BAC-89909799DE5B}"/>
            </a:ext>
            <a:ext uri="{147F2762-F138-4A5C-976F-8EAC2B608ADB}">
              <a16:predDERef xmlns:a16="http://schemas.microsoft.com/office/drawing/2014/main" pred="{989C43D3-F75A-4E9D-9DA6-FDCBBBBB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33" name="Picture 20">
          <a:extLst>
            <a:ext uri="{FF2B5EF4-FFF2-40B4-BE49-F238E27FC236}">
              <a16:creationId xmlns:a16="http://schemas.microsoft.com/office/drawing/2014/main" id="{D58939FF-8EFF-4550-8930-5E2D8B041AF6}"/>
            </a:ext>
            <a:ext uri="{147F2762-F138-4A5C-976F-8EAC2B608ADB}">
              <a16:predDERef xmlns:a16="http://schemas.microsoft.com/office/drawing/2014/main" pred="{496D8FEE-D0A7-455D-9BAC-89909799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34" name="Picture 20">
          <a:extLst>
            <a:ext uri="{FF2B5EF4-FFF2-40B4-BE49-F238E27FC236}">
              <a16:creationId xmlns:a16="http://schemas.microsoft.com/office/drawing/2014/main" id="{1EDE0F7E-12C6-40CB-A83F-D5E1DF6C8DFD}"/>
            </a:ext>
            <a:ext uri="{147F2762-F138-4A5C-976F-8EAC2B608ADB}">
              <a16:predDERef xmlns:a16="http://schemas.microsoft.com/office/drawing/2014/main" pred="{D58939FF-8EFF-4550-8930-5E2D8B04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35" name="Picture 20">
          <a:extLst>
            <a:ext uri="{FF2B5EF4-FFF2-40B4-BE49-F238E27FC236}">
              <a16:creationId xmlns:a16="http://schemas.microsoft.com/office/drawing/2014/main" id="{641CA70D-4DCA-4346-8187-30CCBA8269BC}"/>
            </a:ext>
            <a:ext uri="{147F2762-F138-4A5C-976F-8EAC2B608ADB}">
              <a16:predDERef xmlns:a16="http://schemas.microsoft.com/office/drawing/2014/main" pred="{1EDE0F7E-12C6-40CB-A83F-D5E1DF6C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36" name="Picture 20">
          <a:extLst>
            <a:ext uri="{FF2B5EF4-FFF2-40B4-BE49-F238E27FC236}">
              <a16:creationId xmlns:a16="http://schemas.microsoft.com/office/drawing/2014/main" id="{2BC965E6-9F38-4F33-9C69-4D7B9E869E6A}"/>
            </a:ext>
            <a:ext uri="{147F2762-F138-4A5C-976F-8EAC2B608ADB}">
              <a16:predDERef xmlns:a16="http://schemas.microsoft.com/office/drawing/2014/main" pred="{641CA70D-4DCA-4346-8187-30CCBA82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37" name="Picture 20">
          <a:extLst>
            <a:ext uri="{FF2B5EF4-FFF2-40B4-BE49-F238E27FC236}">
              <a16:creationId xmlns:a16="http://schemas.microsoft.com/office/drawing/2014/main" id="{92B93D41-D8EC-40F5-BF10-0026768F188F}"/>
            </a:ext>
            <a:ext uri="{147F2762-F138-4A5C-976F-8EAC2B608ADB}">
              <a16:predDERef xmlns:a16="http://schemas.microsoft.com/office/drawing/2014/main" pred="{2BC965E6-9F38-4F33-9C69-4D7B9E86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38" name="Picture 20">
          <a:extLst>
            <a:ext uri="{FF2B5EF4-FFF2-40B4-BE49-F238E27FC236}">
              <a16:creationId xmlns:a16="http://schemas.microsoft.com/office/drawing/2014/main" id="{B21F2F9F-1686-446F-B8B8-61FC28E042DE}"/>
            </a:ext>
            <a:ext uri="{147F2762-F138-4A5C-976F-8EAC2B608ADB}">
              <a16:predDERef xmlns:a16="http://schemas.microsoft.com/office/drawing/2014/main" pred="{92B93D41-D8EC-40F5-BF10-0026768F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39" name="Picture 20">
          <a:extLst>
            <a:ext uri="{FF2B5EF4-FFF2-40B4-BE49-F238E27FC236}">
              <a16:creationId xmlns:a16="http://schemas.microsoft.com/office/drawing/2014/main" id="{1409BA0C-1EAC-42C0-9F08-3770F689459D}"/>
            </a:ext>
            <a:ext uri="{147F2762-F138-4A5C-976F-8EAC2B608ADB}">
              <a16:predDERef xmlns:a16="http://schemas.microsoft.com/office/drawing/2014/main" pred="{B21F2F9F-1686-446F-B8B8-61FC28E0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40" name="Picture 20">
          <a:extLst>
            <a:ext uri="{FF2B5EF4-FFF2-40B4-BE49-F238E27FC236}">
              <a16:creationId xmlns:a16="http://schemas.microsoft.com/office/drawing/2014/main" id="{186788DA-EE5B-46B2-BA3D-F681732B0F30}"/>
            </a:ext>
            <a:ext uri="{147F2762-F138-4A5C-976F-8EAC2B608ADB}">
              <a16:predDERef xmlns:a16="http://schemas.microsoft.com/office/drawing/2014/main" pred="{1409BA0C-1EAC-42C0-9F08-3770F689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41" name="Picture 20">
          <a:extLst>
            <a:ext uri="{FF2B5EF4-FFF2-40B4-BE49-F238E27FC236}">
              <a16:creationId xmlns:a16="http://schemas.microsoft.com/office/drawing/2014/main" id="{FCC07A71-7E2E-4C06-9682-2B03A27101A8}"/>
            </a:ext>
            <a:ext uri="{147F2762-F138-4A5C-976F-8EAC2B608ADB}">
              <a16:predDERef xmlns:a16="http://schemas.microsoft.com/office/drawing/2014/main" pred="{186788DA-EE5B-46B2-BA3D-F681732B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42" name="Picture 20">
          <a:extLst>
            <a:ext uri="{FF2B5EF4-FFF2-40B4-BE49-F238E27FC236}">
              <a16:creationId xmlns:a16="http://schemas.microsoft.com/office/drawing/2014/main" id="{6481ACF9-E52B-4886-858F-9BF43C6251DD}"/>
            </a:ext>
            <a:ext uri="{147F2762-F138-4A5C-976F-8EAC2B608ADB}">
              <a16:predDERef xmlns:a16="http://schemas.microsoft.com/office/drawing/2014/main" pred="{FCC07A71-7E2E-4C06-9682-2B03A2710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43" name="Picture 20">
          <a:extLst>
            <a:ext uri="{FF2B5EF4-FFF2-40B4-BE49-F238E27FC236}">
              <a16:creationId xmlns:a16="http://schemas.microsoft.com/office/drawing/2014/main" id="{9CF5B0A7-8B29-482D-91E1-D1E03AB4E6D6}"/>
            </a:ext>
            <a:ext uri="{147F2762-F138-4A5C-976F-8EAC2B608ADB}">
              <a16:predDERef xmlns:a16="http://schemas.microsoft.com/office/drawing/2014/main" pred="{6481ACF9-E52B-4886-858F-9BF43C62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44" name="Picture 20">
          <a:extLst>
            <a:ext uri="{FF2B5EF4-FFF2-40B4-BE49-F238E27FC236}">
              <a16:creationId xmlns:a16="http://schemas.microsoft.com/office/drawing/2014/main" id="{681177A0-4FD1-4A2E-AAAB-F04E0399918A}"/>
            </a:ext>
            <a:ext uri="{147F2762-F138-4A5C-976F-8EAC2B608ADB}">
              <a16:predDERef xmlns:a16="http://schemas.microsoft.com/office/drawing/2014/main" pred="{9CF5B0A7-8B29-482D-91E1-D1E03AB4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45" name="Picture 20">
          <a:extLst>
            <a:ext uri="{FF2B5EF4-FFF2-40B4-BE49-F238E27FC236}">
              <a16:creationId xmlns:a16="http://schemas.microsoft.com/office/drawing/2014/main" id="{6AD7B100-051E-444F-97A2-7B50FD20A155}"/>
            </a:ext>
            <a:ext uri="{147F2762-F138-4A5C-976F-8EAC2B608ADB}">
              <a16:predDERef xmlns:a16="http://schemas.microsoft.com/office/drawing/2014/main" pred="{681177A0-4FD1-4A2E-AAAB-F04E0399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46" name="Picture 20">
          <a:extLst>
            <a:ext uri="{FF2B5EF4-FFF2-40B4-BE49-F238E27FC236}">
              <a16:creationId xmlns:a16="http://schemas.microsoft.com/office/drawing/2014/main" id="{ACBE8845-1080-4C08-B931-E5E22641821B}"/>
            </a:ext>
            <a:ext uri="{147F2762-F138-4A5C-976F-8EAC2B608ADB}">
              <a16:predDERef xmlns:a16="http://schemas.microsoft.com/office/drawing/2014/main" pred="{6AD7B100-051E-444F-97A2-7B50FD20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47" name="Picture 20">
          <a:extLst>
            <a:ext uri="{FF2B5EF4-FFF2-40B4-BE49-F238E27FC236}">
              <a16:creationId xmlns:a16="http://schemas.microsoft.com/office/drawing/2014/main" id="{E8E3C1E3-74A2-40E0-A612-EF2047D9CBCD}"/>
            </a:ext>
            <a:ext uri="{147F2762-F138-4A5C-976F-8EAC2B608ADB}">
              <a16:predDERef xmlns:a16="http://schemas.microsoft.com/office/drawing/2014/main" pred="{ACBE8845-1080-4C08-B931-E5E22641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48" name="Picture 20">
          <a:extLst>
            <a:ext uri="{FF2B5EF4-FFF2-40B4-BE49-F238E27FC236}">
              <a16:creationId xmlns:a16="http://schemas.microsoft.com/office/drawing/2014/main" id="{4A2A6F20-9021-4626-875C-A08A5029E1EE}"/>
            </a:ext>
            <a:ext uri="{147F2762-F138-4A5C-976F-8EAC2B608ADB}">
              <a16:predDERef xmlns:a16="http://schemas.microsoft.com/office/drawing/2014/main" pred="{E8E3C1E3-74A2-40E0-A612-EF2047D9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49" name="Picture 20">
          <a:extLst>
            <a:ext uri="{FF2B5EF4-FFF2-40B4-BE49-F238E27FC236}">
              <a16:creationId xmlns:a16="http://schemas.microsoft.com/office/drawing/2014/main" id="{0D8938EF-7D43-4393-A7C8-6AB381CBA8D2}"/>
            </a:ext>
            <a:ext uri="{147F2762-F138-4A5C-976F-8EAC2B608ADB}">
              <a16:predDERef xmlns:a16="http://schemas.microsoft.com/office/drawing/2014/main" pred="{4A2A6F20-9021-4626-875C-A08A5029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50" name="Picture 20">
          <a:extLst>
            <a:ext uri="{FF2B5EF4-FFF2-40B4-BE49-F238E27FC236}">
              <a16:creationId xmlns:a16="http://schemas.microsoft.com/office/drawing/2014/main" id="{0E309371-3DEC-4304-9276-BD5FC16A1007}"/>
            </a:ext>
            <a:ext uri="{147F2762-F138-4A5C-976F-8EAC2B608ADB}">
              <a16:predDERef xmlns:a16="http://schemas.microsoft.com/office/drawing/2014/main" pred="{0D8938EF-7D43-4393-A7C8-6AB381CB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51" name="Picture 20">
          <a:extLst>
            <a:ext uri="{FF2B5EF4-FFF2-40B4-BE49-F238E27FC236}">
              <a16:creationId xmlns:a16="http://schemas.microsoft.com/office/drawing/2014/main" id="{0ED4F54E-9594-473D-8530-AAB0F4FD21FB}"/>
            </a:ext>
            <a:ext uri="{147F2762-F138-4A5C-976F-8EAC2B608ADB}">
              <a16:predDERef xmlns:a16="http://schemas.microsoft.com/office/drawing/2014/main" pred="{0E309371-3DEC-4304-9276-BD5FC16A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52" name="Picture 20">
          <a:extLst>
            <a:ext uri="{FF2B5EF4-FFF2-40B4-BE49-F238E27FC236}">
              <a16:creationId xmlns:a16="http://schemas.microsoft.com/office/drawing/2014/main" id="{68A252C0-C5B9-41A8-A9E6-38B6CFC156B2}"/>
            </a:ext>
            <a:ext uri="{147F2762-F138-4A5C-976F-8EAC2B608ADB}">
              <a16:predDERef xmlns:a16="http://schemas.microsoft.com/office/drawing/2014/main" pred="{0ED4F54E-9594-473D-8530-AAB0F4FD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53" name="Picture 20">
          <a:extLst>
            <a:ext uri="{FF2B5EF4-FFF2-40B4-BE49-F238E27FC236}">
              <a16:creationId xmlns:a16="http://schemas.microsoft.com/office/drawing/2014/main" id="{626E3417-F83E-4858-8B2E-B4D7C42CA791}"/>
            </a:ext>
            <a:ext uri="{147F2762-F138-4A5C-976F-8EAC2B608ADB}">
              <a16:predDERef xmlns:a16="http://schemas.microsoft.com/office/drawing/2014/main" pred="{68A252C0-C5B9-41A8-A9E6-38B6CFC1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54" name="Picture 20">
          <a:extLst>
            <a:ext uri="{FF2B5EF4-FFF2-40B4-BE49-F238E27FC236}">
              <a16:creationId xmlns:a16="http://schemas.microsoft.com/office/drawing/2014/main" id="{6D8D810A-9F43-49AC-BFA5-281926B0EFC9}"/>
            </a:ext>
            <a:ext uri="{147F2762-F138-4A5C-976F-8EAC2B608ADB}">
              <a16:predDERef xmlns:a16="http://schemas.microsoft.com/office/drawing/2014/main" pred="{626E3417-F83E-4858-8B2E-B4D7C42C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55" name="Picture 20">
          <a:extLst>
            <a:ext uri="{FF2B5EF4-FFF2-40B4-BE49-F238E27FC236}">
              <a16:creationId xmlns:a16="http://schemas.microsoft.com/office/drawing/2014/main" id="{25243DCE-9E8E-494F-AAB4-4CEE41E4A781}"/>
            </a:ext>
            <a:ext uri="{147F2762-F138-4A5C-976F-8EAC2B608ADB}">
              <a16:predDERef xmlns:a16="http://schemas.microsoft.com/office/drawing/2014/main" pred="{6D8D810A-9F43-49AC-BFA5-281926B0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56" name="Picture 20">
          <a:extLst>
            <a:ext uri="{FF2B5EF4-FFF2-40B4-BE49-F238E27FC236}">
              <a16:creationId xmlns:a16="http://schemas.microsoft.com/office/drawing/2014/main" id="{613FAAF9-F43F-46DB-884D-0B046E29BFA6}"/>
            </a:ext>
            <a:ext uri="{147F2762-F138-4A5C-976F-8EAC2B608ADB}">
              <a16:predDERef xmlns:a16="http://schemas.microsoft.com/office/drawing/2014/main" pred="{25243DCE-9E8E-494F-AAB4-4CEE41E4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57" name="Picture 20">
          <a:extLst>
            <a:ext uri="{FF2B5EF4-FFF2-40B4-BE49-F238E27FC236}">
              <a16:creationId xmlns:a16="http://schemas.microsoft.com/office/drawing/2014/main" id="{6DD4AEE4-680B-4C5E-AABC-1D29C3A44668}"/>
            </a:ext>
            <a:ext uri="{147F2762-F138-4A5C-976F-8EAC2B608ADB}">
              <a16:predDERef xmlns:a16="http://schemas.microsoft.com/office/drawing/2014/main" pred="{613FAAF9-F43F-46DB-884D-0B046E29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58" name="Picture 20">
          <a:extLst>
            <a:ext uri="{FF2B5EF4-FFF2-40B4-BE49-F238E27FC236}">
              <a16:creationId xmlns:a16="http://schemas.microsoft.com/office/drawing/2014/main" id="{0F2A0CFB-52D8-4501-A7F2-93F868B113F5}"/>
            </a:ext>
            <a:ext uri="{147F2762-F138-4A5C-976F-8EAC2B608ADB}">
              <a16:predDERef xmlns:a16="http://schemas.microsoft.com/office/drawing/2014/main" pred="{6DD4AEE4-680B-4C5E-AABC-1D29C3A4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59" name="Picture 20">
          <a:extLst>
            <a:ext uri="{FF2B5EF4-FFF2-40B4-BE49-F238E27FC236}">
              <a16:creationId xmlns:a16="http://schemas.microsoft.com/office/drawing/2014/main" id="{8B69F9D3-2FC2-4E04-9DB4-F3556FEB8F4A}"/>
            </a:ext>
            <a:ext uri="{147F2762-F138-4A5C-976F-8EAC2B608ADB}">
              <a16:predDERef xmlns:a16="http://schemas.microsoft.com/office/drawing/2014/main" pred="{0F2A0CFB-52D8-4501-A7F2-93F868B1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60" name="Picture 20">
          <a:extLst>
            <a:ext uri="{FF2B5EF4-FFF2-40B4-BE49-F238E27FC236}">
              <a16:creationId xmlns:a16="http://schemas.microsoft.com/office/drawing/2014/main" id="{5EC7F9A1-926F-4298-8387-AADC3E478D6E}"/>
            </a:ext>
            <a:ext uri="{147F2762-F138-4A5C-976F-8EAC2B608ADB}">
              <a16:predDERef xmlns:a16="http://schemas.microsoft.com/office/drawing/2014/main" pred="{8B69F9D3-2FC2-4E04-9DB4-F3556FEB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61" name="Picture 20">
          <a:extLst>
            <a:ext uri="{FF2B5EF4-FFF2-40B4-BE49-F238E27FC236}">
              <a16:creationId xmlns:a16="http://schemas.microsoft.com/office/drawing/2014/main" id="{445E62A1-CFB8-4AED-BBEB-6DD8FAB6AB9D}"/>
            </a:ext>
            <a:ext uri="{147F2762-F138-4A5C-976F-8EAC2B608ADB}">
              <a16:predDERef xmlns:a16="http://schemas.microsoft.com/office/drawing/2014/main" pred="{5EC7F9A1-926F-4298-8387-AADC3E47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62" name="Picture 20">
          <a:extLst>
            <a:ext uri="{FF2B5EF4-FFF2-40B4-BE49-F238E27FC236}">
              <a16:creationId xmlns:a16="http://schemas.microsoft.com/office/drawing/2014/main" id="{EDF5CFA4-19A3-4A21-B0D3-22C2C3F78450}"/>
            </a:ext>
            <a:ext uri="{147F2762-F138-4A5C-976F-8EAC2B608ADB}">
              <a16:predDERef xmlns:a16="http://schemas.microsoft.com/office/drawing/2014/main" pred="{445E62A1-CFB8-4AED-BBEB-6DD8FAB6A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63" name="Picture 20">
          <a:extLst>
            <a:ext uri="{FF2B5EF4-FFF2-40B4-BE49-F238E27FC236}">
              <a16:creationId xmlns:a16="http://schemas.microsoft.com/office/drawing/2014/main" id="{4E6FAFDC-E89A-40F8-AC3E-9D9A962917AC}"/>
            </a:ext>
            <a:ext uri="{147F2762-F138-4A5C-976F-8EAC2B608ADB}">
              <a16:predDERef xmlns:a16="http://schemas.microsoft.com/office/drawing/2014/main" pred="{EDF5CFA4-19A3-4A21-B0D3-22C2C3F7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64" name="Picture 20">
          <a:extLst>
            <a:ext uri="{FF2B5EF4-FFF2-40B4-BE49-F238E27FC236}">
              <a16:creationId xmlns:a16="http://schemas.microsoft.com/office/drawing/2014/main" id="{AE9719B8-7EFF-43E0-9DCD-B104D14D3A94}"/>
            </a:ext>
            <a:ext uri="{147F2762-F138-4A5C-976F-8EAC2B608ADB}">
              <a16:predDERef xmlns:a16="http://schemas.microsoft.com/office/drawing/2014/main" pred="{4E6FAFDC-E89A-40F8-AC3E-9D9A962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65" name="Picture 20">
          <a:extLst>
            <a:ext uri="{FF2B5EF4-FFF2-40B4-BE49-F238E27FC236}">
              <a16:creationId xmlns:a16="http://schemas.microsoft.com/office/drawing/2014/main" id="{89CFE2AF-BBB4-4E46-8A57-A64982016D03}"/>
            </a:ext>
            <a:ext uri="{147F2762-F138-4A5C-976F-8EAC2B608ADB}">
              <a16:predDERef xmlns:a16="http://schemas.microsoft.com/office/drawing/2014/main" pred="{AE9719B8-7EFF-43E0-9DCD-B104D14D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66" name="Picture 20">
          <a:extLst>
            <a:ext uri="{FF2B5EF4-FFF2-40B4-BE49-F238E27FC236}">
              <a16:creationId xmlns:a16="http://schemas.microsoft.com/office/drawing/2014/main" id="{E4758F00-C93E-44BA-8CF9-F496BCBE3E5D}"/>
            </a:ext>
            <a:ext uri="{147F2762-F138-4A5C-976F-8EAC2B608ADB}">
              <a16:predDERef xmlns:a16="http://schemas.microsoft.com/office/drawing/2014/main" pred="{89CFE2AF-BBB4-4E46-8A57-A6498201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4763" cy="79375"/>
    <xdr:pic>
      <xdr:nvPicPr>
        <xdr:cNvPr id="867" name="Picture 20">
          <a:extLst>
            <a:ext uri="{FF2B5EF4-FFF2-40B4-BE49-F238E27FC236}">
              <a16:creationId xmlns:a16="http://schemas.microsoft.com/office/drawing/2014/main" id="{80FFCDC5-C22C-4108-8EA7-BC9F08172521}"/>
            </a:ext>
            <a:ext uri="{147F2762-F138-4A5C-976F-8EAC2B608ADB}">
              <a16:predDERef xmlns:a16="http://schemas.microsoft.com/office/drawing/2014/main" pred="{E4758F00-C93E-44BA-8CF9-F496BCBE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68" name="Picture 20">
          <a:extLst>
            <a:ext uri="{FF2B5EF4-FFF2-40B4-BE49-F238E27FC236}">
              <a16:creationId xmlns:a16="http://schemas.microsoft.com/office/drawing/2014/main" id="{B7E57413-5FFD-4B20-AD41-E6F63090B1CD}"/>
            </a:ext>
            <a:ext uri="{147F2762-F138-4A5C-976F-8EAC2B608ADB}">
              <a16:predDERef xmlns:a16="http://schemas.microsoft.com/office/drawing/2014/main" pred="{80FFCDC5-C22C-4108-8EA7-BC9F0817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69" name="Picture 20">
          <a:extLst>
            <a:ext uri="{FF2B5EF4-FFF2-40B4-BE49-F238E27FC236}">
              <a16:creationId xmlns:a16="http://schemas.microsoft.com/office/drawing/2014/main" id="{FFC16D9B-20B2-4723-9C4C-82AE245D7575}"/>
            </a:ext>
            <a:ext uri="{147F2762-F138-4A5C-976F-8EAC2B608ADB}">
              <a16:predDERef xmlns:a16="http://schemas.microsoft.com/office/drawing/2014/main" pred="{B7E57413-5FFD-4B20-AD41-E6F63090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70" name="Picture 20">
          <a:extLst>
            <a:ext uri="{FF2B5EF4-FFF2-40B4-BE49-F238E27FC236}">
              <a16:creationId xmlns:a16="http://schemas.microsoft.com/office/drawing/2014/main" id="{A08DC6DC-C7CE-4B20-948E-964A70931DA5}"/>
            </a:ext>
            <a:ext uri="{147F2762-F138-4A5C-976F-8EAC2B608ADB}">
              <a16:predDERef xmlns:a16="http://schemas.microsoft.com/office/drawing/2014/main" pred="{FFC16D9B-20B2-4723-9C4C-82AE245D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71" name="Picture 20">
          <a:extLst>
            <a:ext uri="{FF2B5EF4-FFF2-40B4-BE49-F238E27FC236}">
              <a16:creationId xmlns:a16="http://schemas.microsoft.com/office/drawing/2014/main" id="{D266931E-DDCA-4C0E-AEC7-91B749908AE9}"/>
            </a:ext>
            <a:ext uri="{147F2762-F138-4A5C-976F-8EAC2B608ADB}">
              <a16:predDERef xmlns:a16="http://schemas.microsoft.com/office/drawing/2014/main" pred="{A08DC6DC-C7CE-4B20-948E-964A7093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72" name="Picture 20">
          <a:extLst>
            <a:ext uri="{FF2B5EF4-FFF2-40B4-BE49-F238E27FC236}">
              <a16:creationId xmlns:a16="http://schemas.microsoft.com/office/drawing/2014/main" id="{477588D6-CD0E-48F9-82DB-679AD7D56BD9}"/>
            </a:ext>
            <a:ext uri="{147F2762-F138-4A5C-976F-8EAC2B608ADB}">
              <a16:predDERef xmlns:a16="http://schemas.microsoft.com/office/drawing/2014/main" pred="{D266931E-DDCA-4C0E-AEC7-91B74990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73" name="Picture 20">
          <a:extLst>
            <a:ext uri="{FF2B5EF4-FFF2-40B4-BE49-F238E27FC236}">
              <a16:creationId xmlns:a16="http://schemas.microsoft.com/office/drawing/2014/main" id="{7713C7AD-0026-4B19-ABB1-F4C020C81834}"/>
            </a:ext>
            <a:ext uri="{147F2762-F138-4A5C-976F-8EAC2B608ADB}">
              <a16:predDERef xmlns:a16="http://schemas.microsoft.com/office/drawing/2014/main" pred="{477588D6-CD0E-48F9-82DB-679AD7D5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74" name="Picture 20">
          <a:extLst>
            <a:ext uri="{FF2B5EF4-FFF2-40B4-BE49-F238E27FC236}">
              <a16:creationId xmlns:a16="http://schemas.microsoft.com/office/drawing/2014/main" id="{867C4ADF-8038-41DE-834F-6BE6CF1326C6}"/>
            </a:ext>
            <a:ext uri="{147F2762-F138-4A5C-976F-8EAC2B608ADB}">
              <a16:predDERef xmlns:a16="http://schemas.microsoft.com/office/drawing/2014/main" pred="{7713C7AD-0026-4B19-ABB1-F4C020C8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75" name="Picture 20">
          <a:extLst>
            <a:ext uri="{FF2B5EF4-FFF2-40B4-BE49-F238E27FC236}">
              <a16:creationId xmlns:a16="http://schemas.microsoft.com/office/drawing/2014/main" id="{2BF51A14-DF42-40D7-9B5C-E0CA800E24BD}"/>
            </a:ext>
            <a:ext uri="{147F2762-F138-4A5C-976F-8EAC2B608ADB}">
              <a16:predDERef xmlns:a16="http://schemas.microsoft.com/office/drawing/2014/main" pred="{867C4ADF-8038-41DE-834F-6BE6CF13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76" name="Picture 20">
          <a:extLst>
            <a:ext uri="{FF2B5EF4-FFF2-40B4-BE49-F238E27FC236}">
              <a16:creationId xmlns:a16="http://schemas.microsoft.com/office/drawing/2014/main" id="{2D37CC23-2F87-4735-B180-8F6B11FF6B66}"/>
            </a:ext>
            <a:ext uri="{147F2762-F138-4A5C-976F-8EAC2B608ADB}">
              <a16:predDERef xmlns:a16="http://schemas.microsoft.com/office/drawing/2014/main" pred="{2BF51A14-DF42-40D7-9B5C-E0CA800E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0</xdr:rowOff>
    </xdr:from>
    <xdr:ext cx="9525" cy="88034"/>
    <xdr:pic>
      <xdr:nvPicPr>
        <xdr:cNvPr id="877" name="Picture 20">
          <a:extLst>
            <a:ext uri="{FF2B5EF4-FFF2-40B4-BE49-F238E27FC236}">
              <a16:creationId xmlns:a16="http://schemas.microsoft.com/office/drawing/2014/main" id="{69B7B587-6473-4B80-BA54-BF1828FA1541}"/>
            </a:ext>
            <a:ext uri="{147F2762-F138-4A5C-976F-8EAC2B608ADB}">
              <a16:predDERef xmlns:a16="http://schemas.microsoft.com/office/drawing/2014/main" pred="{2D37CC23-2F87-4735-B180-8F6B11FF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231</xdr:row>
      <xdr:rowOff>0</xdr:rowOff>
    </xdr:from>
    <xdr:ext cx="9525" cy="88034"/>
    <xdr:pic>
      <xdr:nvPicPr>
        <xdr:cNvPr id="878" name="Picture 20">
          <a:extLst>
            <a:ext uri="{FF2B5EF4-FFF2-40B4-BE49-F238E27FC236}">
              <a16:creationId xmlns:a16="http://schemas.microsoft.com/office/drawing/2014/main" id="{581E8FAA-2E3B-4A82-BCFB-D320FEF729BA}"/>
            </a:ext>
            <a:ext uri="{147F2762-F138-4A5C-976F-8EAC2B608ADB}">
              <a16:predDERef xmlns:a16="http://schemas.microsoft.com/office/drawing/2014/main" pred="{69B7B587-6473-4B80-BA54-BF1828FA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26663450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231</xdr:row>
      <xdr:rowOff>0</xdr:rowOff>
    </xdr:from>
    <xdr:ext cx="9525" cy="79375"/>
    <xdr:pic>
      <xdr:nvPicPr>
        <xdr:cNvPr id="879" name="Picture 20">
          <a:extLst>
            <a:ext uri="{FF2B5EF4-FFF2-40B4-BE49-F238E27FC236}">
              <a16:creationId xmlns:a16="http://schemas.microsoft.com/office/drawing/2014/main" id="{16003AC1-9448-43D5-8066-044AFEDA0875}"/>
            </a:ext>
            <a:ext uri="{147F2762-F138-4A5C-976F-8EAC2B608ADB}">
              <a16:predDERef xmlns:a16="http://schemas.microsoft.com/office/drawing/2014/main" pred="{581E8FAA-2E3B-4A82-BCFB-D320FEF7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2666345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0" name="Picture 20">
          <a:extLst>
            <a:ext uri="{FF2B5EF4-FFF2-40B4-BE49-F238E27FC236}">
              <a16:creationId xmlns:a16="http://schemas.microsoft.com/office/drawing/2014/main" id="{D6651FD1-F09E-4A1A-BA33-E7E82569EDBA}"/>
            </a:ext>
            <a:ext uri="{147F2762-F138-4A5C-976F-8EAC2B608ADB}">
              <a16:predDERef xmlns:a16="http://schemas.microsoft.com/office/drawing/2014/main" pred="{16003AC1-9448-43D5-8066-044AFEDA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1" name="Picture 20">
          <a:extLst>
            <a:ext uri="{FF2B5EF4-FFF2-40B4-BE49-F238E27FC236}">
              <a16:creationId xmlns:a16="http://schemas.microsoft.com/office/drawing/2014/main" id="{BD2C205B-32D1-4EEA-B7A4-59624A86B0E6}"/>
            </a:ext>
            <a:ext uri="{147F2762-F138-4A5C-976F-8EAC2B608ADB}">
              <a16:predDERef xmlns:a16="http://schemas.microsoft.com/office/drawing/2014/main" pred="{D6651FD1-F09E-4A1A-BA33-E7E82569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2" name="Picture 20">
          <a:extLst>
            <a:ext uri="{FF2B5EF4-FFF2-40B4-BE49-F238E27FC236}">
              <a16:creationId xmlns:a16="http://schemas.microsoft.com/office/drawing/2014/main" id="{BC8A81E0-EBDD-4C6B-A1B8-A3353AD5D648}"/>
            </a:ext>
            <a:ext uri="{147F2762-F138-4A5C-976F-8EAC2B608ADB}">
              <a16:predDERef xmlns:a16="http://schemas.microsoft.com/office/drawing/2014/main" pred="{BD2C205B-32D1-4EEA-B7A4-59624A86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3" name="Picture 20">
          <a:extLst>
            <a:ext uri="{FF2B5EF4-FFF2-40B4-BE49-F238E27FC236}">
              <a16:creationId xmlns:a16="http://schemas.microsoft.com/office/drawing/2014/main" id="{3F1A7C6D-DB6B-4CCB-A632-D82F9D89DA14}"/>
            </a:ext>
            <a:ext uri="{147F2762-F138-4A5C-976F-8EAC2B608ADB}">
              <a16:predDERef xmlns:a16="http://schemas.microsoft.com/office/drawing/2014/main" pred="{BC8A81E0-EBDD-4C6B-A1B8-A3353AD5D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4" name="Picture 20">
          <a:extLst>
            <a:ext uri="{FF2B5EF4-FFF2-40B4-BE49-F238E27FC236}">
              <a16:creationId xmlns:a16="http://schemas.microsoft.com/office/drawing/2014/main" id="{114E2F51-0AF3-416A-B726-77E16373F2C2}"/>
            </a:ext>
            <a:ext uri="{147F2762-F138-4A5C-976F-8EAC2B608ADB}">
              <a16:predDERef xmlns:a16="http://schemas.microsoft.com/office/drawing/2014/main" pred="{3F1A7C6D-DB6B-4CCB-A632-D82F9D89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5" name="Picture 20">
          <a:extLst>
            <a:ext uri="{FF2B5EF4-FFF2-40B4-BE49-F238E27FC236}">
              <a16:creationId xmlns:a16="http://schemas.microsoft.com/office/drawing/2014/main" id="{098E8C20-208C-459E-B0C6-3426A85C004D}"/>
            </a:ext>
            <a:ext uri="{147F2762-F138-4A5C-976F-8EAC2B608ADB}">
              <a16:predDERef xmlns:a16="http://schemas.microsoft.com/office/drawing/2014/main" pred="{114E2F51-0AF3-416A-B726-77E16373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6" name="Picture 20">
          <a:extLst>
            <a:ext uri="{FF2B5EF4-FFF2-40B4-BE49-F238E27FC236}">
              <a16:creationId xmlns:a16="http://schemas.microsoft.com/office/drawing/2014/main" id="{F93D53C0-BCCD-47D0-BBBA-8A7008EF6A43}"/>
            </a:ext>
            <a:ext uri="{147F2762-F138-4A5C-976F-8EAC2B608ADB}">
              <a16:predDERef xmlns:a16="http://schemas.microsoft.com/office/drawing/2014/main" pred="{098E8C20-208C-459E-B0C6-3426A85C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887" name="Picture 20">
          <a:extLst>
            <a:ext uri="{FF2B5EF4-FFF2-40B4-BE49-F238E27FC236}">
              <a16:creationId xmlns:a16="http://schemas.microsoft.com/office/drawing/2014/main" id="{886AA935-7C3A-4B3A-BE75-4A8B9C426993}"/>
            </a:ext>
            <a:ext uri="{147F2762-F138-4A5C-976F-8EAC2B608ADB}">
              <a16:predDERef xmlns:a16="http://schemas.microsoft.com/office/drawing/2014/main" pred="{F93D53C0-BCCD-47D0-BBBA-8A7008EF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888" name="Picture 20">
          <a:extLst>
            <a:ext uri="{FF2B5EF4-FFF2-40B4-BE49-F238E27FC236}">
              <a16:creationId xmlns:a16="http://schemas.microsoft.com/office/drawing/2014/main" id="{DE8DDDBD-CEDF-4D86-AE17-51DC79B73C66}"/>
            </a:ext>
            <a:ext uri="{147F2762-F138-4A5C-976F-8EAC2B608ADB}">
              <a16:predDERef xmlns:a16="http://schemas.microsoft.com/office/drawing/2014/main" pred="{886AA935-7C3A-4B3A-BE75-4A8B9C42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889" name="Picture 20">
          <a:extLst>
            <a:ext uri="{FF2B5EF4-FFF2-40B4-BE49-F238E27FC236}">
              <a16:creationId xmlns:a16="http://schemas.microsoft.com/office/drawing/2014/main" id="{ECB5C56F-5D61-44C8-8EB8-EC7CC4474155}"/>
            </a:ext>
            <a:ext uri="{147F2762-F138-4A5C-976F-8EAC2B608ADB}">
              <a16:predDERef xmlns:a16="http://schemas.microsoft.com/office/drawing/2014/main" pred="{DE8DDDBD-CEDF-4D86-AE17-51DC79B7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890" name="Picture 20">
          <a:extLst>
            <a:ext uri="{FF2B5EF4-FFF2-40B4-BE49-F238E27FC236}">
              <a16:creationId xmlns:a16="http://schemas.microsoft.com/office/drawing/2014/main" id="{116DEA9D-041C-439F-A5F7-D48D0EC34875}"/>
            </a:ext>
            <a:ext uri="{147F2762-F138-4A5C-976F-8EAC2B608ADB}">
              <a16:predDERef xmlns:a16="http://schemas.microsoft.com/office/drawing/2014/main" pred="{ECB5C56F-5D61-44C8-8EB8-EC7CC447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891" name="Picture 20">
          <a:extLst>
            <a:ext uri="{FF2B5EF4-FFF2-40B4-BE49-F238E27FC236}">
              <a16:creationId xmlns:a16="http://schemas.microsoft.com/office/drawing/2014/main" id="{DC4679FA-372D-4F4C-9FC4-60B88143D53B}"/>
            </a:ext>
            <a:ext uri="{147F2762-F138-4A5C-976F-8EAC2B608ADB}">
              <a16:predDERef xmlns:a16="http://schemas.microsoft.com/office/drawing/2014/main" pred="{116DEA9D-041C-439F-A5F7-D48D0EC34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2" name="Picture 20">
          <a:extLst>
            <a:ext uri="{FF2B5EF4-FFF2-40B4-BE49-F238E27FC236}">
              <a16:creationId xmlns:a16="http://schemas.microsoft.com/office/drawing/2014/main" id="{34D16D1F-B4B0-4192-84C0-09FBE058A288}"/>
            </a:ext>
            <a:ext uri="{147F2762-F138-4A5C-976F-8EAC2B608ADB}">
              <a16:predDERef xmlns:a16="http://schemas.microsoft.com/office/drawing/2014/main" pred="{DC4679FA-372D-4F4C-9FC4-60B88143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3" name="Picture 20">
          <a:extLst>
            <a:ext uri="{FF2B5EF4-FFF2-40B4-BE49-F238E27FC236}">
              <a16:creationId xmlns:a16="http://schemas.microsoft.com/office/drawing/2014/main" id="{2F2097B9-17EB-4F28-A753-8FA0C3122D0B}"/>
            </a:ext>
            <a:ext uri="{147F2762-F138-4A5C-976F-8EAC2B608ADB}">
              <a16:predDERef xmlns:a16="http://schemas.microsoft.com/office/drawing/2014/main" pred="{34D16D1F-B4B0-4192-84C0-09FBE058A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4" name="Picture 20">
          <a:extLst>
            <a:ext uri="{FF2B5EF4-FFF2-40B4-BE49-F238E27FC236}">
              <a16:creationId xmlns:a16="http://schemas.microsoft.com/office/drawing/2014/main" id="{F64402D6-301B-4900-869E-B388AF92D7A1}"/>
            </a:ext>
            <a:ext uri="{147F2762-F138-4A5C-976F-8EAC2B608ADB}">
              <a16:predDERef xmlns:a16="http://schemas.microsoft.com/office/drawing/2014/main" pred="{2F2097B9-17EB-4F28-A753-8FA0C312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5" name="Picture 20">
          <a:extLst>
            <a:ext uri="{FF2B5EF4-FFF2-40B4-BE49-F238E27FC236}">
              <a16:creationId xmlns:a16="http://schemas.microsoft.com/office/drawing/2014/main" id="{010561C6-EB1E-4B4F-981B-D445A26A657F}"/>
            </a:ext>
            <a:ext uri="{147F2762-F138-4A5C-976F-8EAC2B608ADB}">
              <a16:predDERef xmlns:a16="http://schemas.microsoft.com/office/drawing/2014/main" pred="{F64402D6-301B-4900-869E-B388AF92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6" name="Picture 20">
          <a:extLst>
            <a:ext uri="{FF2B5EF4-FFF2-40B4-BE49-F238E27FC236}">
              <a16:creationId xmlns:a16="http://schemas.microsoft.com/office/drawing/2014/main" id="{C199E8CB-4B1A-4689-BC4A-F10AB6FF2559}"/>
            </a:ext>
            <a:ext uri="{147F2762-F138-4A5C-976F-8EAC2B608ADB}">
              <a16:predDERef xmlns:a16="http://schemas.microsoft.com/office/drawing/2014/main" pred="{010561C6-EB1E-4B4F-981B-D445A26A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7" name="Picture 20">
          <a:extLst>
            <a:ext uri="{FF2B5EF4-FFF2-40B4-BE49-F238E27FC236}">
              <a16:creationId xmlns:a16="http://schemas.microsoft.com/office/drawing/2014/main" id="{D28864E4-847D-49A9-80D7-1FAA1801C488}"/>
            </a:ext>
            <a:ext uri="{147F2762-F138-4A5C-976F-8EAC2B608ADB}">
              <a16:predDERef xmlns:a16="http://schemas.microsoft.com/office/drawing/2014/main" pred="{C199E8CB-4B1A-4689-BC4A-F10AB6FF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8" name="Picture 20">
          <a:extLst>
            <a:ext uri="{FF2B5EF4-FFF2-40B4-BE49-F238E27FC236}">
              <a16:creationId xmlns:a16="http://schemas.microsoft.com/office/drawing/2014/main" id="{E12D8EE0-0891-43A2-83AB-4EF0B485D3F9}"/>
            </a:ext>
            <a:ext uri="{147F2762-F138-4A5C-976F-8EAC2B608ADB}">
              <a16:predDERef xmlns:a16="http://schemas.microsoft.com/office/drawing/2014/main" pred="{D28864E4-847D-49A9-80D7-1FAA1801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899" name="Picture 20">
          <a:extLst>
            <a:ext uri="{FF2B5EF4-FFF2-40B4-BE49-F238E27FC236}">
              <a16:creationId xmlns:a16="http://schemas.microsoft.com/office/drawing/2014/main" id="{3699C730-3CCA-45A7-A85D-51DC211DEA2E}"/>
            </a:ext>
            <a:ext uri="{147F2762-F138-4A5C-976F-8EAC2B608ADB}">
              <a16:predDERef xmlns:a16="http://schemas.microsoft.com/office/drawing/2014/main" pred="{E12D8EE0-0891-43A2-83AB-4EF0B485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00" name="Picture 20">
          <a:extLst>
            <a:ext uri="{FF2B5EF4-FFF2-40B4-BE49-F238E27FC236}">
              <a16:creationId xmlns:a16="http://schemas.microsoft.com/office/drawing/2014/main" id="{BB250D07-E3DF-42D4-AEA1-12FE59F27DA8}"/>
            </a:ext>
            <a:ext uri="{147F2762-F138-4A5C-976F-8EAC2B608ADB}">
              <a16:predDERef xmlns:a16="http://schemas.microsoft.com/office/drawing/2014/main" pred="{3699C730-3CCA-45A7-A85D-51DC211D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01" name="Picture 20">
          <a:extLst>
            <a:ext uri="{FF2B5EF4-FFF2-40B4-BE49-F238E27FC236}">
              <a16:creationId xmlns:a16="http://schemas.microsoft.com/office/drawing/2014/main" id="{3F3E1710-3ED0-4A47-A332-3656D506F6D9}"/>
            </a:ext>
            <a:ext uri="{147F2762-F138-4A5C-976F-8EAC2B608ADB}">
              <a16:predDERef xmlns:a16="http://schemas.microsoft.com/office/drawing/2014/main" pred="{BB250D07-E3DF-42D4-AEA1-12FE59F2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02" name="Picture 20">
          <a:extLst>
            <a:ext uri="{FF2B5EF4-FFF2-40B4-BE49-F238E27FC236}">
              <a16:creationId xmlns:a16="http://schemas.microsoft.com/office/drawing/2014/main" id="{22C4E1B3-6191-4993-ACB7-1309D4EF05B0}"/>
            </a:ext>
            <a:ext uri="{147F2762-F138-4A5C-976F-8EAC2B608ADB}">
              <a16:predDERef xmlns:a16="http://schemas.microsoft.com/office/drawing/2014/main" pred="{3F3E1710-3ED0-4A47-A332-3656D506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03" name="Picture 20">
          <a:extLst>
            <a:ext uri="{FF2B5EF4-FFF2-40B4-BE49-F238E27FC236}">
              <a16:creationId xmlns:a16="http://schemas.microsoft.com/office/drawing/2014/main" id="{143D8C33-2575-4E10-A23C-672E57A269C4}"/>
            </a:ext>
            <a:ext uri="{147F2762-F138-4A5C-976F-8EAC2B608ADB}">
              <a16:predDERef xmlns:a16="http://schemas.microsoft.com/office/drawing/2014/main" pred="{22C4E1B3-6191-4993-ACB7-1309D4EF0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4" name="Picture 20">
          <a:extLst>
            <a:ext uri="{FF2B5EF4-FFF2-40B4-BE49-F238E27FC236}">
              <a16:creationId xmlns:a16="http://schemas.microsoft.com/office/drawing/2014/main" id="{003F5DA0-A6AC-4044-B0C9-FBCD3E9ACCE2}"/>
            </a:ext>
            <a:ext uri="{147F2762-F138-4A5C-976F-8EAC2B608ADB}">
              <a16:predDERef xmlns:a16="http://schemas.microsoft.com/office/drawing/2014/main" pred="{143D8C33-2575-4E10-A23C-672E57A26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5" name="Picture 20">
          <a:extLst>
            <a:ext uri="{FF2B5EF4-FFF2-40B4-BE49-F238E27FC236}">
              <a16:creationId xmlns:a16="http://schemas.microsoft.com/office/drawing/2014/main" id="{F82F41AC-2084-4525-9431-671D9F166CF3}"/>
            </a:ext>
            <a:ext uri="{147F2762-F138-4A5C-976F-8EAC2B608ADB}">
              <a16:predDERef xmlns:a16="http://schemas.microsoft.com/office/drawing/2014/main" pred="{003F5DA0-A6AC-4044-B0C9-FBCD3E9A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6" name="Picture 20">
          <a:extLst>
            <a:ext uri="{FF2B5EF4-FFF2-40B4-BE49-F238E27FC236}">
              <a16:creationId xmlns:a16="http://schemas.microsoft.com/office/drawing/2014/main" id="{1132D8D3-C94F-49C0-A7FB-69517341DD73}"/>
            </a:ext>
            <a:ext uri="{147F2762-F138-4A5C-976F-8EAC2B608ADB}">
              <a16:predDERef xmlns:a16="http://schemas.microsoft.com/office/drawing/2014/main" pred="{F82F41AC-2084-4525-9431-671D9F16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7" name="Picture 20">
          <a:extLst>
            <a:ext uri="{FF2B5EF4-FFF2-40B4-BE49-F238E27FC236}">
              <a16:creationId xmlns:a16="http://schemas.microsoft.com/office/drawing/2014/main" id="{D6A4B97E-7FFB-48C4-82CD-1F1127582717}"/>
            </a:ext>
            <a:ext uri="{147F2762-F138-4A5C-976F-8EAC2B608ADB}">
              <a16:predDERef xmlns:a16="http://schemas.microsoft.com/office/drawing/2014/main" pred="{1132D8D3-C94F-49C0-A7FB-69517341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8" name="Picture 20">
          <a:extLst>
            <a:ext uri="{FF2B5EF4-FFF2-40B4-BE49-F238E27FC236}">
              <a16:creationId xmlns:a16="http://schemas.microsoft.com/office/drawing/2014/main" id="{79C20DD3-C080-476C-A0A3-560E8D39434A}"/>
            </a:ext>
            <a:ext uri="{147F2762-F138-4A5C-976F-8EAC2B608ADB}">
              <a16:predDERef xmlns:a16="http://schemas.microsoft.com/office/drawing/2014/main" pred="{D6A4B97E-7FFB-48C4-82CD-1F112758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09" name="Picture 20">
          <a:extLst>
            <a:ext uri="{FF2B5EF4-FFF2-40B4-BE49-F238E27FC236}">
              <a16:creationId xmlns:a16="http://schemas.microsoft.com/office/drawing/2014/main" id="{8537AE5F-E597-4FDF-884D-FB9F8A170360}"/>
            </a:ext>
            <a:ext uri="{147F2762-F138-4A5C-976F-8EAC2B608ADB}">
              <a16:predDERef xmlns:a16="http://schemas.microsoft.com/office/drawing/2014/main" pred="{79C20DD3-C080-476C-A0A3-560E8D39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10" name="Picture 20">
          <a:extLst>
            <a:ext uri="{FF2B5EF4-FFF2-40B4-BE49-F238E27FC236}">
              <a16:creationId xmlns:a16="http://schemas.microsoft.com/office/drawing/2014/main" id="{A47FA3E3-AAC9-420E-BA80-7BB37D9B8C9A}"/>
            </a:ext>
            <a:ext uri="{147F2762-F138-4A5C-976F-8EAC2B608ADB}">
              <a16:predDERef xmlns:a16="http://schemas.microsoft.com/office/drawing/2014/main" pred="{8537AE5F-E597-4FDF-884D-FB9F8A17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12700" cy="79375"/>
    <xdr:pic>
      <xdr:nvPicPr>
        <xdr:cNvPr id="911" name="Picture 20">
          <a:extLst>
            <a:ext uri="{FF2B5EF4-FFF2-40B4-BE49-F238E27FC236}">
              <a16:creationId xmlns:a16="http://schemas.microsoft.com/office/drawing/2014/main" id="{F26D206B-5F15-4177-AC7B-5398F680DAB9}"/>
            </a:ext>
            <a:ext uri="{147F2762-F138-4A5C-976F-8EAC2B608ADB}">
              <a16:predDERef xmlns:a16="http://schemas.microsoft.com/office/drawing/2014/main" pred="{A47FA3E3-AAC9-420E-BA80-7BB37D9B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12" name="Picture 20">
          <a:extLst>
            <a:ext uri="{FF2B5EF4-FFF2-40B4-BE49-F238E27FC236}">
              <a16:creationId xmlns:a16="http://schemas.microsoft.com/office/drawing/2014/main" id="{15B8CF0C-4E3D-4FBE-A8B9-D1B83E91549F}"/>
            </a:ext>
            <a:ext uri="{147F2762-F138-4A5C-976F-8EAC2B608ADB}">
              <a16:predDERef xmlns:a16="http://schemas.microsoft.com/office/drawing/2014/main" pred="{F26D206B-5F15-4177-AC7B-5398F680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13" name="Picture 20">
          <a:extLst>
            <a:ext uri="{FF2B5EF4-FFF2-40B4-BE49-F238E27FC236}">
              <a16:creationId xmlns:a16="http://schemas.microsoft.com/office/drawing/2014/main" id="{E7CA6CDC-63A5-481E-94C2-2C63D3C7BE4F}"/>
            </a:ext>
            <a:ext uri="{147F2762-F138-4A5C-976F-8EAC2B608ADB}">
              <a16:predDERef xmlns:a16="http://schemas.microsoft.com/office/drawing/2014/main" pred="{15B8CF0C-4E3D-4FBE-A8B9-D1B83E91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14" name="Picture 20">
          <a:extLst>
            <a:ext uri="{FF2B5EF4-FFF2-40B4-BE49-F238E27FC236}">
              <a16:creationId xmlns:a16="http://schemas.microsoft.com/office/drawing/2014/main" id="{17196010-B6F4-4B88-B190-D029083A327E}"/>
            </a:ext>
            <a:ext uri="{147F2762-F138-4A5C-976F-8EAC2B608ADB}">
              <a16:predDERef xmlns:a16="http://schemas.microsoft.com/office/drawing/2014/main" pred="{E7CA6CDC-63A5-481E-94C2-2C63D3C7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15" name="Picture 20">
          <a:extLst>
            <a:ext uri="{FF2B5EF4-FFF2-40B4-BE49-F238E27FC236}">
              <a16:creationId xmlns:a16="http://schemas.microsoft.com/office/drawing/2014/main" id="{2819E223-3C99-4873-B7DB-3F0A1087980C}"/>
            </a:ext>
            <a:ext uri="{147F2762-F138-4A5C-976F-8EAC2B608ADB}">
              <a16:predDERef xmlns:a16="http://schemas.microsoft.com/office/drawing/2014/main" pred="{17196010-B6F4-4B88-B190-D029083A3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16" name="Picture 20">
          <a:extLst>
            <a:ext uri="{FF2B5EF4-FFF2-40B4-BE49-F238E27FC236}">
              <a16:creationId xmlns:a16="http://schemas.microsoft.com/office/drawing/2014/main" id="{CAEA6A88-1881-4068-9131-497C3E5B1830}"/>
            </a:ext>
            <a:ext uri="{147F2762-F138-4A5C-976F-8EAC2B608ADB}">
              <a16:predDERef xmlns:a16="http://schemas.microsoft.com/office/drawing/2014/main" pred="{2819E223-3C99-4873-B7DB-3F0A1087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17" name="Picture 20">
          <a:extLst>
            <a:ext uri="{FF2B5EF4-FFF2-40B4-BE49-F238E27FC236}">
              <a16:creationId xmlns:a16="http://schemas.microsoft.com/office/drawing/2014/main" id="{8999879B-77B1-40A0-8676-F47F3FC72EDA}"/>
            </a:ext>
            <a:ext uri="{147F2762-F138-4A5C-976F-8EAC2B608ADB}">
              <a16:predDERef xmlns:a16="http://schemas.microsoft.com/office/drawing/2014/main" pred="{CAEA6A88-1881-4068-9131-497C3E5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18" name="Picture 20">
          <a:extLst>
            <a:ext uri="{FF2B5EF4-FFF2-40B4-BE49-F238E27FC236}">
              <a16:creationId xmlns:a16="http://schemas.microsoft.com/office/drawing/2014/main" id="{4E980212-C9BB-445F-857C-68F47BFD18EA}"/>
            </a:ext>
            <a:ext uri="{147F2762-F138-4A5C-976F-8EAC2B608ADB}">
              <a16:predDERef xmlns:a16="http://schemas.microsoft.com/office/drawing/2014/main" pred="{8999879B-77B1-40A0-8676-F47F3FC7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19" name="Picture 20">
          <a:extLst>
            <a:ext uri="{FF2B5EF4-FFF2-40B4-BE49-F238E27FC236}">
              <a16:creationId xmlns:a16="http://schemas.microsoft.com/office/drawing/2014/main" id="{67080513-35F2-430C-94BB-7BCBC394801C}"/>
            </a:ext>
            <a:ext uri="{147F2762-F138-4A5C-976F-8EAC2B608ADB}">
              <a16:predDERef xmlns:a16="http://schemas.microsoft.com/office/drawing/2014/main" pred="{4E980212-C9BB-445F-857C-68F47BFD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20" name="Picture 20">
          <a:extLst>
            <a:ext uri="{FF2B5EF4-FFF2-40B4-BE49-F238E27FC236}">
              <a16:creationId xmlns:a16="http://schemas.microsoft.com/office/drawing/2014/main" id="{F3592839-817D-4922-9C39-F3DDFE516F40}"/>
            </a:ext>
            <a:ext uri="{147F2762-F138-4A5C-976F-8EAC2B608ADB}">
              <a16:predDERef xmlns:a16="http://schemas.microsoft.com/office/drawing/2014/main" pred="{67080513-35F2-430C-94BB-7BCBC394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21" name="Picture 20">
          <a:extLst>
            <a:ext uri="{FF2B5EF4-FFF2-40B4-BE49-F238E27FC236}">
              <a16:creationId xmlns:a16="http://schemas.microsoft.com/office/drawing/2014/main" id="{7FCF2D2E-3A29-437A-B78A-2EF5E56AB2CD}"/>
            </a:ext>
            <a:ext uri="{147F2762-F138-4A5C-976F-8EAC2B608ADB}">
              <a16:predDERef xmlns:a16="http://schemas.microsoft.com/office/drawing/2014/main" pred="{F3592839-817D-4922-9C39-F3DDFE51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22" name="Picture 20">
          <a:extLst>
            <a:ext uri="{FF2B5EF4-FFF2-40B4-BE49-F238E27FC236}">
              <a16:creationId xmlns:a16="http://schemas.microsoft.com/office/drawing/2014/main" id="{6460B596-26B0-46C9-96E1-755E6DB16A23}"/>
            </a:ext>
            <a:ext uri="{147F2762-F138-4A5C-976F-8EAC2B608ADB}">
              <a16:predDERef xmlns:a16="http://schemas.microsoft.com/office/drawing/2014/main" pred="{7FCF2D2E-3A29-437A-B78A-2EF5E56A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4763" cy="79375"/>
    <xdr:pic>
      <xdr:nvPicPr>
        <xdr:cNvPr id="923" name="Picture 20">
          <a:extLst>
            <a:ext uri="{FF2B5EF4-FFF2-40B4-BE49-F238E27FC236}">
              <a16:creationId xmlns:a16="http://schemas.microsoft.com/office/drawing/2014/main" id="{8149F217-EA42-437D-A0F3-B0FFE3F0820F}"/>
            </a:ext>
            <a:ext uri="{147F2762-F138-4A5C-976F-8EAC2B608ADB}">
              <a16:predDERef xmlns:a16="http://schemas.microsoft.com/office/drawing/2014/main" pred="{6460B596-26B0-46C9-96E1-755E6DB1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24" name="Picture 20">
          <a:extLst>
            <a:ext uri="{FF2B5EF4-FFF2-40B4-BE49-F238E27FC236}">
              <a16:creationId xmlns:a16="http://schemas.microsoft.com/office/drawing/2014/main" id="{ED669E56-5A27-4842-A2D2-C9B13DE88D00}"/>
            </a:ext>
            <a:ext uri="{147F2762-F138-4A5C-976F-8EAC2B608ADB}">
              <a16:predDERef xmlns:a16="http://schemas.microsoft.com/office/drawing/2014/main" pred="{8149F217-EA42-437D-A0F3-B0FFE3F0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25" name="Picture 20">
          <a:extLst>
            <a:ext uri="{FF2B5EF4-FFF2-40B4-BE49-F238E27FC236}">
              <a16:creationId xmlns:a16="http://schemas.microsoft.com/office/drawing/2014/main" id="{5F8201BE-5BFB-4901-B2FC-51E9BA09CB9F}"/>
            </a:ext>
            <a:ext uri="{147F2762-F138-4A5C-976F-8EAC2B608ADB}">
              <a16:predDERef xmlns:a16="http://schemas.microsoft.com/office/drawing/2014/main" pred="{ED669E56-5A27-4842-A2D2-C9B13DE8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26" name="Picture 20">
          <a:extLst>
            <a:ext uri="{FF2B5EF4-FFF2-40B4-BE49-F238E27FC236}">
              <a16:creationId xmlns:a16="http://schemas.microsoft.com/office/drawing/2014/main" id="{27D47EAC-838C-4174-8C99-A7A0F0B862BD}"/>
            </a:ext>
            <a:ext uri="{147F2762-F138-4A5C-976F-8EAC2B608ADB}">
              <a16:predDERef xmlns:a16="http://schemas.microsoft.com/office/drawing/2014/main" pred="{5F8201BE-5BFB-4901-B2FC-51E9BA09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259</xdr:row>
      <xdr:rowOff>0</xdr:rowOff>
    </xdr:from>
    <xdr:ext cx="9525" cy="79375"/>
    <xdr:pic>
      <xdr:nvPicPr>
        <xdr:cNvPr id="927" name="Picture 20">
          <a:extLst>
            <a:ext uri="{FF2B5EF4-FFF2-40B4-BE49-F238E27FC236}">
              <a16:creationId xmlns:a16="http://schemas.microsoft.com/office/drawing/2014/main" id="{61166286-A4F4-4D89-8ED8-C4A3FE82FCE9}"/>
            </a:ext>
            <a:ext uri="{147F2762-F138-4A5C-976F-8EAC2B608ADB}">
              <a16:predDERef xmlns:a16="http://schemas.microsoft.com/office/drawing/2014/main" pred="{27D47EAC-838C-4174-8C99-A7A0F0B8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44894300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928" name="Picture 20">
          <a:extLst>
            <a:ext uri="{FF2B5EF4-FFF2-40B4-BE49-F238E27FC236}">
              <a16:creationId xmlns:a16="http://schemas.microsoft.com/office/drawing/2014/main" id="{139AC0BE-D698-41DE-B4A6-D46B80E2CA6F}"/>
            </a:ext>
            <a:ext uri="{147F2762-F138-4A5C-976F-8EAC2B608ADB}">
              <a16:predDERef xmlns:a16="http://schemas.microsoft.com/office/drawing/2014/main" pred="{61166286-A4F4-4D89-8ED8-C4A3FE82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929" name="Picture 20">
          <a:extLst>
            <a:ext uri="{FF2B5EF4-FFF2-40B4-BE49-F238E27FC236}">
              <a16:creationId xmlns:a16="http://schemas.microsoft.com/office/drawing/2014/main" id="{DB8F1F20-0469-48EB-B17E-AF028717F8E1}"/>
            </a:ext>
            <a:ext uri="{147F2762-F138-4A5C-976F-8EAC2B608ADB}">
              <a16:predDERef xmlns:a16="http://schemas.microsoft.com/office/drawing/2014/main" pred="{139AC0BE-D698-41DE-B4A6-D46B80E2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930" name="Picture 20">
          <a:extLst>
            <a:ext uri="{FF2B5EF4-FFF2-40B4-BE49-F238E27FC236}">
              <a16:creationId xmlns:a16="http://schemas.microsoft.com/office/drawing/2014/main" id="{284E368B-86AA-403A-8CBB-763EFF98BFEE}"/>
            </a:ext>
            <a:ext uri="{147F2762-F138-4A5C-976F-8EAC2B608ADB}">
              <a16:predDERef xmlns:a16="http://schemas.microsoft.com/office/drawing/2014/main" pred="{DB8F1F20-0469-48EB-B17E-AF028717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931" name="Picture 20">
          <a:extLst>
            <a:ext uri="{FF2B5EF4-FFF2-40B4-BE49-F238E27FC236}">
              <a16:creationId xmlns:a16="http://schemas.microsoft.com/office/drawing/2014/main" id="{F1997FE7-946E-4363-96EC-2315B56CF382}"/>
            </a:ext>
            <a:ext uri="{147F2762-F138-4A5C-976F-8EAC2B608ADB}">
              <a16:predDERef xmlns:a16="http://schemas.microsoft.com/office/drawing/2014/main" pred="{284E368B-86AA-403A-8CBB-763EFF98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932" name="Picture 20">
          <a:extLst>
            <a:ext uri="{FF2B5EF4-FFF2-40B4-BE49-F238E27FC236}">
              <a16:creationId xmlns:a16="http://schemas.microsoft.com/office/drawing/2014/main" id="{A7BFEF2F-7E12-4809-A84E-3B5D55C6FC4D}"/>
            </a:ext>
            <a:ext uri="{147F2762-F138-4A5C-976F-8EAC2B608ADB}">
              <a16:predDERef xmlns:a16="http://schemas.microsoft.com/office/drawing/2014/main" pred="{F1997FE7-946E-4363-96EC-2315B56C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933" name="Picture 20">
          <a:extLst>
            <a:ext uri="{FF2B5EF4-FFF2-40B4-BE49-F238E27FC236}">
              <a16:creationId xmlns:a16="http://schemas.microsoft.com/office/drawing/2014/main" id="{880D805D-9109-4A7D-9556-9627A057AD92}"/>
            </a:ext>
            <a:ext uri="{147F2762-F138-4A5C-976F-8EAC2B608ADB}">
              <a16:predDERef xmlns:a16="http://schemas.microsoft.com/office/drawing/2014/main" pred="{A7BFEF2F-7E12-4809-A84E-3B5D55C6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934" name="Picture 20">
          <a:extLst>
            <a:ext uri="{FF2B5EF4-FFF2-40B4-BE49-F238E27FC236}">
              <a16:creationId xmlns:a16="http://schemas.microsoft.com/office/drawing/2014/main" id="{C9AF5344-2A1E-477B-BF85-C08914FF96AC}"/>
            </a:ext>
            <a:ext uri="{147F2762-F138-4A5C-976F-8EAC2B608ADB}">
              <a16:predDERef xmlns:a16="http://schemas.microsoft.com/office/drawing/2014/main" pred="{880D805D-9109-4A7D-9556-9627A057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35" name="Picture 20">
          <a:extLst>
            <a:ext uri="{FF2B5EF4-FFF2-40B4-BE49-F238E27FC236}">
              <a16:creationId xmlns:a16="http://schemas.microsoft.com/office/drawing/2014/main" id="{515A7D07-D47E-4D74-8FDA-810F9C7480D1}"/>
            </a:ext>
            <a:ext uri="{147F2762-F138-4A5C-976F-8EAC2B608ADB}">
              <a16:predDERef xmlns:a16="http://schemas.microsoft.com/office/drawing/2014/main" pred="{C9AF5344-2A1E-477B-BF85-C08914FF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36" name="Picture 20">
          <a:extLst>
            <a:ext uri="{FF2B5EF4-FFF2-40B4-BE49-F238E27FC236}">
              <a16:creationId xmlns:a16="http://schemas.microsoft.com/office/drawing/2014/main" id="{C63D76D2-F1EA-4D94-A514-25710EDA4080}"/>
            </a:ext>
            <a:ext uri="{147F2762-F138-4A5C-976F-8EAC2B608ADB}">
              <a16:predDERef xmlns:a16="http://schemas.microsoft.com/office/drawing/2014/main" pred="{515A7D07-D47E-4D74-8FDA-810F9C74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37" name="Picture 20">
          <a:extLst>
            <a:ext uri="{FF2B5EF4-FFF2-40B4-BE49-F238E27FC236}">
              <a16:creationId xmlns:a16="http://schemas.microsoft.com/office/drawing/2014/main" id="{3BF8FD35-E84B-40D5-9F5C-E683919C43F1}"/>
            </a:ext>
            <a:ext uri="{147F2762-F138-4A5C-976F-8EAC2B608ADB}">
              <a16:predDERef xmlns:a16="http://schemas.microsoft.com/office/drawing/2014/main" pred="{C63D76D2-F1EA-4D94-A514-25710EDA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38" name="Picture 20">
          <a:extLst>
            <a:ext uri="{FF2B5EF4-FFF2-40B4-BE49-F238E27FC236}">
              <a16:creationId xmlns:a16="http://schemas.microsoft.com/office/drawing/2014/main" id="{B7404014-8EB0-4FED-949D-95711EA04051}"/>
            </a:ext>
            <a:ext uri="{147F2762-F138-4A5C-976F-8EAC2B608ADB}">
              <a16:predDERef xmlns:a16="http://schemas.microsoft.com/office/drawing/2014/main" pred="{3BF8FD35-E84B-40D5-9F5C-E683919C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39" name="Picture 20">
          <a:extLst>
            <a:ext uri="{FF2B5EF4-FFF2-40B4-BE49-F238E27FC236}">
              <a16:creationId xmlns:a16="http://schemas.microsoft.com/office/drawing/2014/main" id="{DA58B278-0413-41FF-A3D3-7339B2307620}"/>
            </a:ext>
            <a:ext uri="{147F2762-F138-4A5C-976F-8EAC2B608ADB}">
              <a16:predDERef xmlns:a16="http://schemas.microsoft.com/office/drawing/2014/main" pred="{B7404014-8EB0-4FED-949D-95711EA0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40" name="Picture 20">
          <a:extLst>
            <a:ext uri="{FF2B5EF4-FFF2-40B4-BE49-F238E27FC236}">
              <a16:creationId xmlns:a16="http://schemas.microsoft.com/office/drawing/2014/main" id="{4C888866-0FCE-4FE3-B7A4-8A055393F867}"/>
            </a:ext>
            <a:ext uri="{147F2762-F138-4A5C-976F-8EAC2B608ADB}">
              <a16:predDERef xmlns:a16="http://schemas.microsoft.com/office/drawing/2014/main" pred="{DA58B278-0413-41FF-A3D3-7339B230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41" name="Picture 20">
          <a:extLst>
            <a:ext uri="{FF2B5EF4-FFF2-40B4-BE49-F238E27FC236}">
              <a16:creationId xmlns:a16="http://schemas.microsoft.com/office/drawing/2014/main" id="{3F367CF6-ACEF-4ABB-8A50-C392175EC670}"/>
            </a:ext>
            <a:ext uri="{147F2762-F138-4A5C-976F-8EAC2B608ADB}">
              <a16:predDERef xmlns:a16="http://schemas.microsoft.com/office/drawing/2014/main" pred="{4C888866-0FCE-4FE3-B7A4-8A055393F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42" name="Picture 20">
          <a:extLst>
            <a:ext uri="{FF2B5EF4-FFF2-40B4-BE49-F238E27FC236}">
              <a16:creationId xmlns:a16="http://schemas.microsoft.com/office/drawing/2014/main" id="{9D5C5215-C040-4FF9-9F62-E5A66A02E377}"/>
            </a:ext>
            <a:ext uri="{147F2762-F138-4A5C-976F-8EAC2B608ADB}">
              <a16:predDERef xmlns:a16="http://schemas.microsoft.com/office/drawing/2014/main" pred="{3F367CF6-ACEF-4ABB-8A50-C392175EC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43" name="Picture 20">
          <a:extLst>
            <a:ext uri="{FF2B5EF4-FFF2-40B4-BE49-F238E27FC236}">
              <a16:creationId xmlns:a16="http://schemas.microsoft.com/office/drawing/2014/main" id="{08F52E60-2F0D-456D-9F24-09674F8FCD52}"/>
            </a:ext>
            <a:ext uri="{147F2762-F138-4A5C-976F-8EAC2B608ADB}">
              <a16:predDERef xmlns:a16="http://schemas.microsoft.com/office/drawing/2014/main" pred="{9D5C5215-C040-4FF9-9F62-E5A66A02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44" name="Picture 20">
          <a:extLst>
            <a:ext uri="{FF2B5EF4-FFF2-40B4-BE49-F238E27FC236}">
              <a16:creationId xmlns:a16="http://schemas.microsoft.com/office/drawing/2014/main" id="{0635E273-AD1A-490F-ABF0-E12CA6F6CB24}"/>
            </a:ext>
            <a:ext uri="{147F2762-F138-4A5C-976F-8EAC2B608ADB}">
              <a16:predDERef xmlns:a16="http://schemas.microsoft.com/office/drawing/2014/main" pred="{08F52E60-2F0D-456D-9F24-09674F8F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45" name="Picture 20">
          <a:extLst>
            <a:ext uri="{FF2B5EF4-FFF2-40B4-BE49-F238E27FC236}">
              <a16:creationId xmlns:a16="http://schemas.microsoft.com/office/drawing/2014/main" id="{2FEA3922-A218-43D1-9C6F-DDA5F8027FF1}"/>
            </a:ext>
            <a:ext uri="{147F2762-F138-4A5C-976F-8EAC2B608ADB}">
              <a16:predDERef xmlns:a16="http://schemas.microsoft.com/office/drawing/2014/main" pred="{0635E273-AD1A-490F-ABF0-E12CA6F6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46" name="Picture 20">
          <a:extLst>
            <a:ext uri="{FF2B5EF4-FFF2-40B4-BE49-F238E27FC236}">
              <a16:creationId xmlns:a16="http://schemas.microsoft.com/office/drawing/2014/main" id="{56296271-E055-447B-948B-D4D4807ABC9E}"/>
            </a:ext>
            <a:ext uri="{147F2762-F138-4A5C-976F-8EAC2B608ADB}">
              <a16:predDERef xmlns:a16="http://schemas.microsoft.com/office/drawing/2014/main" pred="{2FEA3922-A218-43D1-9C6F-DDA5F802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47" name="Picture 20">
          <a:extLst>
            <a:ext uri="{FF2B5EF4-FFF2-40B4-BE49-F238E27FC236}">
              <a16:creationId xmlns:a16="http://schemas.microsoft.com/office/drawing/2014/main" id="{0050A52F-8224-4118-BE32-0ED71439E72E}"/>
            </a:ext>
            <a:ext uri="{147F2762-F138-4A5C-976F-8EAC2B608ADB}">
              <a16:predDERef xmlns:a16="http://schemas.microsoft.com/office/drawing/2014/main" pred="{56296271-E055-447B-948B-D4D4807A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48" name="Picture 20">
          <a:extLst>
            <a:ext uri="{FF2B5EF4-FFF2-40B4-BE49-F238E27FC236}">
              <a16:creationId xmlns:a16="http://schemas.microsoft.com/office/drawing/2014/main" id="{6DBE9F45-5E1D-46E0-B34F-E0E1DE1DB0B4}"/>
            </a:ext>
            <a:ext uri="{147F2762-F138-4A5C-976F-8EAC2B608ADB}">
              <a16:predDERef xmlns:a16="http://schemas.microsoft.com/office/drawing/2014/main" pred="{0050A52F-8224-4118-BE32-0ED71439E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49" name="Picture 20">
          <a:extLst>
            <a:ext uri="{FF2B5EF4-FFF2-40B4-BE49-F238E27FC236}">
              <a16:creationId xmlns:a16="http://schemas.microsoft.com/office/drawing/2014/main" id="{C0BE78B2-502E-4C0B-88F8-503B0DDE88EC}"/>
            </a:ext>
            <a:ext uri="{147F2762-F138-4A5C-976F-8EAC2B608ADB}">
              <a16:predDERef xmlns:a16="http://schemas.microsoft.com/office/drawing/2014/main" pred="{6DBE9F45-5E1D-46E0-B34F-E0E1DE1D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50" name="Picture 20">
          <a:extLst>
            <a:ext uri="{FF2B5EF4-FFF2-40B4-BE49-F238E27FC236}">
              <a16:creationId xmlns:a16="http://schemas.microsoft.com/office/drawing/2014/main" id="{84D4F474-D454-4F6C-8DF0-4A694F2BA61A}"/>
            </a:ext>
            <a:ext uri="{147F2762-F138-4A5C-976F-8EAC2B608ADB}">
              <a16:predDERef xmlns:a16="http://schemas.microsoft.com/office/drawing/2014/main" pred="{C0BE78B2-502E-4C0B-88F8-503B0DDE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51" name="Picture 20">
          <a:extLst>
            <a:ext uri="{FF2B5EF4-FFF2-40B4-BE49-F238E27FC236}">
              <a16:creationId xmlns:a16="http://schemas.microsoft.com/office/drawing/2014/main" id="{EBF0BFF5-8707-4E61-8C67-E9ACBD1647AD}"/>
            </a:ext>
            <a:ext uri="{147F2762-F138-4A5C-976F-8EAC2B608ADB}">
              <a16:predDERef xmlns:a16="http://schemas.microsoft.com/office/drawing/2014/main" pred="{84D4F474-D454-4F6C-8DF0-4A694F2BA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52" name="Picture 20">
          <a:extLst>
            <a:ext uri="{FF2B5EF4-FFF2-40B4-BE49-F238E27FC236}">
              <a16:creationId xmlns:a16="http://schemas.microsoft.com/office/drawing/2014/main" id="{6961E503-ECBE-4393-97B5-FEF55AF3FFF5}"/>
            </a:ext>
            <a:ext uri="{147F2762-F138-4A5C-976F-8EAC2B608ADB}">
              <a16:predDERef xmlns:a16="http://schemas.microsoft.com/office/drawing/2014/main" pred="{EBF0BFF5-8707-4E61-8C67-E9ACBD16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53" name="Picture 20">
          <a:extLst>
            <a:ext uri="{FF2B5EF4-FFF2-40B4-BE49-F238E27FC236}">
              <a16:creationId xmlns:a16="http://schemas.microsoft.com/office/drawing/2014/main" id="{3AEA54A9-7939-44D4-94EC-AE4A6AB5D50E}"/>
            </a:ext>
            <a:ext uri="{147F2762-F138-4A5C-976F-8EAC2B608ADB}">
              <a16:predDERef xmlns:a16="http://schemas.microsoft.com/office/drawing/2014/main" pred="{6961E503-ECBE-4393-97B5-FEF55AF3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54" name="Picture 20">
          <a:extLst>
            <a:ext uri="{FF2B5EF4-FFF2-40B4-BE49-F238E27FC236}">
              <a16:creationId xmlns:a16="http://schemas.microsoft.com/office/drawing/2014/main" id="{7D3E080A-595D-46C3-AF32-0A9785C99286}"/>
            </a:ext>
            <a:ext uri="{147F2762-F138-4A5C-976F-8EAC2B608ADB}">
              <a16:predDERef xmlns:a16="http://schemas.microsoft.com/office/drawing/2014/main" pred="{3AEA54A9-7939-44D4-94EC-AE4A6AB5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55" name="Picture 20">
          <a:extLst>
            <a:ext uri="{FF2B5EF4-FFF2-40B4-BE49-F238E27FC236}">
              <a16:creationId xmlns:a16="http://schemas.microsoft.com/office/drawing/2014/main" id="{F2774C49-6B6E-459F-A36C-02827119E6BD}"/>
            </a:ext>
            <a:ext uri="{147F2762-F138-4A5C-976F-8EAC2B608ADB}">
              <a16:predDERef xmlns:a16="http://schemas.microsoft.com/office/drawing/2014/main" pred="{7D3E080A-595D-46C3-AF32-0A9785C9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56" name="Picture 20">
          <a:extLst>
            <a:ext uri="{FF2B5EF4-FFF2-40B4-BE49-F238E27FC236}">
              <a16:creationId xmlns:a16="http://schemas.microsoft.com/office/drawing/2014/main" id="{22DAAE28-2C14-468D-B639-4F146923C8E3}"/>
            </a:ext>
            <a:ext uri="{147F2762-F138-4A5C-976F-8EAC2B608ADB}">
              <a16:predDERef xmlns:a16="http://schemas.microsoft.com/office/drawing/2014/main" pred="{F2774C49-6B6E-459F-A36C-02827119E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57" name="Picture 20">
          <a:extLst>
            <a:ext uri="{FF2B5EF4-FFF2-40B4-BE49-F238E27FC236}">
              <a16:creationId xmlns:a16="http://schemas.microsoft.com/office/drawing/2014/main" id="{26D86DEB-689E-415D-9162-924EA0F9A867}"/>
            </a:ext>
            <a:ext uri="{147F2762-F138-4A5C-976F-8EAC2B608ADB}">
              <a16:predDERef xmlns:a16="http://schemas.microsoft.com/office/drawing/2014/main" pred="{22DAAE28-2C14-468D-B639-4F146923C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958" name="Picture 20">
          <a:extLst>
            <a:ext uri="{FF2B5EF4-FFF2-40B4-BE49-F238E27FC236}">
              <a16:creationId xmlns:a16="http://schemas.microsoft.com/office/drawing/2014/main" id="{CE67668B-383A-4957-8DC1-2ACCA368B243}"/>
            </a:ext>
            <a:ext uri="{147F2762-F138-4A5C-976F-8EAC2B608ADB}">
              <a16:predDERef xmlns:a16="http://schemas.microsoft.com/office/drawing/2014/main" pred="{26D86DEB-689E-415D-9162-924EA0F9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59" name="Picture 20">
          <a:extLst>
            <a:ext uri="{FF2B5EF4-FFF2-40B4-BE49-F238E27FC236}">
              <a16:creationId xmlns:a16="http://schemas.microsoft.com/office/drawing/2014/main" id="{39679A6C-74F4-4136-8D77-A003552160DF}"/>
            </a:ext>
            <a:ext uri="{147F2762-F138-4A5C-976F-8EAC2B608ADB}">
              <a16:predDERef xmlns:a16="http://schemas.microsoft.com/office/drawing/2014/main" pred="{CE67668B-383A-4957-8DC1-2ACCA368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60" name="Picture 20">
          <a:extLst>
            <a:ext uri="{FF2B5EF4-FFF2-40B4-BE49-F238E27FC236}">
              <a16:creationId xmlns:a16="http://schemas.microsoft.com/office/drawing/2014/main" id="{50E095C1-4DFF-48DA-A119-FD9B77BE0B23}"/>
            </a:ext>
            <a:ext uri="{147F2762-F138-4A5C-976F-8EAC2B608ADB}">
              <a16:predDERef xmlns:a16="http://schemas.microsoft.com/office/drawing/2014/main" pred="{39679A6C-74F4-4136-8D77-A0035521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961" name="Picture 20">
          <a:extLst>
            <a:ext uri="{FF2B5EF4-FFF2-40B4-BE49-F238E27FC236}">
              <a16:creationId xmlns:a16="http://schemas.microsoft.com/office/drawing/2014/main" id="{072914E9-1E41-47E4-B64D-7CE6F5C27B67}"/>
            </a:ext>
            <a:ext uri="{147F2762-F138-4A5C-976F-8EAC2B608ADB}">
              <a16:predDERef xmlns:a16="http://schemas.microsoft.com/office/drawing/2014/main" pred="{50E095C1-4DFF-48DA-A119-FD9B77B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62" name="Picture 20">
          <a:extLst>
            <a:ext uri="{FF2B5EF4-FFF2-40B4-BE49-F238E27FC236}">
              <a16:creationId xmlns:a16="http://schemas.microsoft.com/office/drawing/2014/main" id="{8D91F83D-00A7-4153-8282-BA620FC9659B}"/>
            </a:ext>
            <a:ext uri="{147F2762-F138-4A5C-976F-8EAC2B608ADB}">
              <a16:predDERef xmlns:a16="http://schemas.microsoft.com/office/drawing/2014/main" pred="{072914E9-1E41-47E4-B64D-7CE6F5C2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63" name="Picture 20">
          <a:extLst>
            <a:ext uri="{FF2B5EF4-FFF2-40B4-BE49-F238E27FC236}">
              <a16:creationId xmlns:a16="http://schemas.microsoft.com/office/drawing/2014/main" id="{4140326D-4B29-4153-B4E8-2D0E69C4274E}"/>
            </a:ext>
            <a:ext uri="{147F2762-F138-4A5C-976F-8EAC2B608ADB}">
              <a16:predDERef xmlns:a16="http://schemas.microsoft.com/office/drawing/2014/main" pred="{8D91F83D-00A7-4153-8282-BA620FC9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964" name="Picture 20">
          <a:extLst>
            <a:ext uri="{FF2B5EF4-FFF2-40B4-BE49-F238E27FC236}">
              <a16:creationId xmlns:a16="http://schemas.microsoft.com/office/drawing/2014/main" id="{2A9161E5-F955-47DE-A042-44D26543F1CE}"/>
            </a:ext>
            <a:ext uri="{147F2762-F138-4A5C-976F-8EAC2B608ADB}">
              <a16:predDERef xmlns:a16="http://schemas.microsoft.com/office/drawing/2014/main" pred="{4140326D-4B29-4153-B4E8-2D0E69C4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65" name="Picture 20">
          <a:extLst>
            <a:ext uri="{FF2B5EF4-FFF2-40B4-BE49-F238E27FC236}">
              <a16:creationId xmlns:a16="http://schemas.microsoft.com/office/drawing/2014/main" id="{9BF60692-4B56-447F-BC80-CF774FC38980}"/>
            </a:ext>
            <a:ext uri="{147F2762-F138-4A5C-976F-8EAC2B608ADB}">
              <a16:predDERef xmlns:a16="http://schemas.microsoft.com/office/drawing/2014/main" pred="{2A9161E5-F955-47DE-A042-44D26543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66" name="Picture 20">
          <a:extLst>
            <a:ext uri="{FF2B5EF4-FFF2-40B4-BE49-F238E27FC236}">
              <a16:creationId xmlns:a16="http://schemas.microsoft.com/office/drawing/2014/main" id="{F63178E9-C1F8-4F07-B014-9FD6163860A6}"/>
            </a:ext>
            <a:ext uri="{147F2762-F138-4A5C-976F-8EAC2B608ADB}">
              <a16:predDERef xmlns:a16="http://schemas.microsoft.com/office/drawing/2014/main" pred="{9BF60692-4B56-447F-BC80-CF774FC3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967" name="Picture 20">
          <a:extLst>
            <a:ext uri="{FF2B5EF4-FFF2-40B4-BE49-F238E27FC236}">
              <a16:creationId xmlns:a16="http://schemas.microsoft.com/office/drawing/2014/main" id="{5F4A9216-014A-45D2-8083-C9C2A81453A9}"/>
            </a:ext>
            <a:ext uri="{147F2762-F138-4A5C-976F-8EAC2B608ADB}">
              <a16:predDERef xmlns:a16="http://schemas.microsoft.com/office/drawing/2014/main" pred="{F63178E9-C1F8-4F07-B014-9FD61638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68" name="Picture 20">
          <a:extLst>
            <a:ext uri="{FF2B5EF4-FFF2-40B4-BE49-F238E27FC236}">
              <a16:creationId xmlns:a16="http://schemas.microsoft.com/office/drawing/2014/main" id="{364BBBCD-5436-4ED8-8762-48D09E69C683}"/>
            </a:ext>
            <a:ext uri="{147F2762-F138-4A5C-976F-8EAC2B608ADB}">
              <a16:predDERef xmlns:a16="http://schemas.microsoft.com/office/drawing/2014/main" pred="{5F4A9216-014A-45D2-8083-C9C2A814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69" name="Picture 20">
          <a:extLst>
            <a:ext uri="{FF2B5EF4-FFF2-40B4-BE49-F238E27FC236}">
              <a16:creationId xmlns:a16="http://schemas.microsoft.com/office/drawing/2014/main" id="{2E94D29B-D52D-41CB-841D-B557D3511EF4}"/>
            </a:ext>
            <a:ext uri="{147F2762-F138-4A5C-976F-8EAC2B608ADB}">
              <a16:predDERef xmlns:a16="http://schemas.microsoft.com/office/drawing/2014/main" pred="{364BBBCD-5436-4ED8-8762-48D09E69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970" name="Picture 20">
          <a:extLst>
            <a:ext uri="{FF2B5EF4-FFF2-40B4-BE49-F238E27FC236}">
              <a16:creationId xmlns:a16="http://schemas.microsoft.com/office/drawing/2014/main" id="{FED49612-425E-4122-84EC-57465A80A46C}"/>
            </a:ext>
            <a:ext uri="{147F2762-F138-4A5C-976F-8EAC2B608ADB}">
              <a16:predDERef xmlns:a16="http://schemas.microsoft.com/office/drawing/2014/main" pred="{2E94D29B-D52D-41CB-841D-B557D351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971" name="Picture 20">
          <a:extLst>
            <a:ext uri="{FF2B5EF4-FFF2-40B4-BE49-F238E27FC236}">
              <a16:creationId xmlns:a16="http://schemas.microsoft.com/office/drawing/2014/main" id="{98D097CD-8B86-4F24-9BA0-22D5D91DBA1E}"/>
            </a:ext>
            <a:ext uri="{147F2762-F138-4A5C-976F-8EAC2B608ADB}">
              <a16:predDERef xmlns:a16="http://schemas.microsoft.com/office/drawing/2014/main" pred="{FED49612-425E-4122-84EC-57465A80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972" name="Picture 20">
          <a:extLst>
            <a:ext uri="{FF2B5EF4-FFF2-40B4-BE49-F238E27FC236}">
              <a16:creationId xmlns:a16="http://schemas.microsoft.com/office/drawing/2014/main" id="{318865F3-ED84-4E79-968D-BB83C17F938D}"/>
            </a:ext>
            <a:ext uri="{147F2762-F138-4A5C-976F-8EAC2B608ADB}">
              <a16:predDERef xmlns:a16="http://schemas.microsoft.com/office/drawing/2014/main" pred="{98D097CD-8B86-4F24-9BA0-22D5D91D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973" name="Picture 20">
          <a:extLst>
            <a:ext uri="{FF2B5EF4-FFF2-40B4-BE49-F238E27FC236}">
              <a16:creationId xmlns:a16="http://schemas.microsoft.com/office/drawing/2014/main" id="{7D1476CF-B33E-4B62-891C-B07B47422B3D}"/>
            </a:ext>
            <a:ext uri="{147F2762-F138-4A5C-976F-8EAC2B608ADB}">
              <a16:predDERef xmlns:a16="http://schemas.microsoft.com/office/drawing/2014/main" pred="{318865F3-ED84-4E79-968D-BB83C17F9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74" name="Picture 20">
          <a:extLst>
            <a:ext uri="{FF2B5EF4-FFF2-40B4-BE49-F238E27FC236}">
              <a16:creationId xmlns:a16="http://schemas.microsoft.com/office/drawing/2014/main" id="{75BE6A28-1B2F-40C3-BB3B-EEBDA23A21EC}"/>
            </a:ext>
            <a:ext uri="{147F2762-F138-4A5C-976F-8EAC2B608ADB}">
              <a16:predDERef xmlns:a16="http://schemas.microsoft.com/office/drawing/2014/main" pred="{7D1476CF-B33E-4B62-891C-B07B4742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75" name="Picture 20">
          <a:extLst>
            <a:ext uri="{FF2B5EF4-FFF2-40B4-BE49-F238E27FC236}">
              <a16:creationId xmlns:a16="http://schemas.microsoft.com/office/drawing/2014/main" id="{05848163-6A7C-4BDD-8686-914C29449619}"/>
            </a:ext>
            <a:ext uri="{147F2762-F138-4A5C-976F-8EAC2B608ADB}">
              <a16:predDERef xmlns:a16="http://schemas.microsoft.com/office/drawing/2014/main" pred="{75BE6A28-1B2F-40C3-BB3B-EEBDA23A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76" name="Picture 20">
          <a:extLst>
            <a:ext uri="{FF2B5EF4-FFF2-40B4-BE49-F238E27FC236}">
              <a16:creationId xmlns:a16="http://schemas.microsoft.com/office/drawing/2014/main" id="{39DD9FAD-5134-4873-83C6-675C78B22278}"/>
            </a:ext>
            <a:ext uri="{147F2762-F138-4A5C-976F-8EAC2B608ADB}">
              <a16:predDERef xmlns:a16="http://schemas.microsoft.com/office/drawing/2014/main" pred="{05848163-6A7C-4BDD-8686-914C29449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77" name="Picture 20">
          <a:extLst>
            <a:ext uri="{FF2B5EF4-FFF2-40B4-BE49-F238E27FC236}">
              <a16:creationId xmlns:a16="http://schemas.microsoft.com/office/drawing/2014/main" id="{324CEE39-6313-48AB-93BF-5E7C32423F52}"/>
            </a:ext>
            <a:ext uri="{147F2762-F138-4A5C-976F-8EAC2B608ADB}">
              <a16:predDERef xmlns:a16="http://schemas.microsoft.com/office/drawing/2014/main" pred="{39DD9FAD-5134-4873-83C6-675C78B22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78" name="Picture 20">
          <a:extLst>
            <a:ext uri="{FF2B5EF4-FFF2-40B4-BE49-F238E27FC236}">
              <a16:creationId xmlns:a16="http://schemas.microsoft.com/office/drawing/2014/main" id="{E86348E4-7B3A-4351-94A1-18F4819F2223}"/>
            </a:ext>
            <a:ext uri="{147F2762-F138-4A5C-976F-8EAC2B608ADB}">
              <a16:predDERef xmlns:a16="http://schemas.microsoft.com/office/drawing/2014/main" pred="{324CEE39-6313-48AB-93BF-5E7C3242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79" name="Picture 20">
          <a:extLst>
            <a:ext uri="{FF2B5EF4-FFF2-40B4-BE49-F238E27FC236}">
              <a16:creationId xmlns:a16="http://schemas.microsoft.com/office/drawing/2014/main" id="{E0D96C43-0E0B-4CD0-8FEA-2730B343BF0C}"/>
            </a:ext>
            <a:ext uri="{147F2762-F138-4A5C-976F-8EAC2B608ADB}">
              <a16:predDERef xmlns:a16="http://schemas.microsoft.com/office/drawing/2014/main" pred="{E86348E4-7B3A-4351-94A1-18F4819F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80" name="Picture 20">
          <a:extLst>
            <a:ext uri="{FF2B5EF4-FFF2-40B4-BE49-F238E27FC236}">
              <a16:creationId xmlns:a16="http://schemas.microsoft.com/office/drawing/2014/main" id="{E811E6B6-3959-45AC-A3F7-28D6CDDE3024}"/>
            </a:ext>
            <a:ext uri="{147F2762-F138-4A5C-976F-8EAC2B608ADB}">
              <a16:predDERef xmlns:a16="http://schemas.microsoft.com/office/drawing/2014/main" pred="{E0D96C43-0E0B-4CD0-8FEA-2730B343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81" name="Picture 20">
          <a:extLst>
            <a:ext uri="{FF2B5EF4-FFF2-40B4-BE49-F238E27FC236}">
              <a16:creationId xmlns:a16="http://schemas.microsoft.com/office/drawing/2014/main" id="{A6E82C62-E9C3-4E4C-AC37-0F2C2022BEE7}"/>
            </a:ext>
            <a:ext uri="{147F2762-F138-4A5C-976F-8EAC2B608ADB}">
              <a16:predDERef xmlns:a16="http://schemas.microsoft.com/office/drawing/2014/main" pred="{E811E6B6-3959-45AC-A3F7-28D6CDDE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82" name="Picture 20">
          <a:extLst>
            <a:ext uri="{FF2B5EF4-FFF2-40B4-BE49-F238E27FC236}">
              <a16:creationId xmlns:a16="http://schemas.microsoft.com/office/drawing/2014/main" id="{168F3D2C-1DEF-4A39-9EAF-F55516B870AC}"/>
            </a:ext>
            <a:ext uri="{147F2762-F138-4A5C-976F-8EAC2B608ADB}">
              <a16:predDERef xmlns:a16="http://schemas.microsoft.com/office/drawing/2014/main" pred="{A6E82C62-E9C3-4E4C-AC37-0F2C2022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83" name="Picture 20">
          <a:extLst>
            <a:ext uri="{FF2B5EF4-FFF2-40B4-BE49-F238E27FC236}">
              <a16:creationId xmlns:a16="http://schemas.microsoft.com/office/drawing/2014/main" id="{AC553718-353A-44EC-8341-F89EB4F81A07}"/>
            </a:ext>
            <a:ext uri="{147F2762-F138-4A5C-976F-8EAC2B608ADB}">
              <a16:predDERef xmlns:a16="http://schemas.microsoft.com/office/drawing/2014/main" pred="{168F3D2C-1DEF-4A39-9EAF-F55516B87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84" name="Picture 20">
          <a:extLst>
            <a:ext uri="{FF2B5EF4-FFF2-40B4-BE49-F238E27FC236}">
              <a16:creationId xmlns:a16="http://schemas.microsoft.com/office/drawing/2014/main" id="{BA23929D-A2F2-4142-B030-58B9A30DBB4C}"/>
            </a:ext>
            <a:ext uri="{147F2762-F138-4A5C-976F-8EAC2B608ADB}">
              <a16:predDERef xmlns:a16="http://schemas.microsoft.com/office/drawing/2014/main" pred="{AC553718-353A-44EC-8341-F89EB4F81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85" name="Picture 20">
          <a:extLst>
            <a:ext uri="{FF2B5EF4-FFF2-40B4-BE49-F238E27FC236}">
              <a16:creationId xmlns:a16="http://schemas.microsoft.com/office/drawing/2014/main" id="{68FB5918-7662-4282-B388-78C42D5A4E5A}"/>
            </a:ext>
            <a:ext uri="{147F2762-F138-4A5C-976F-8EAC2B608ADB}">
              <a16:predDERef xmlns:a16="http://schemas.microsoft.com/office/drawing/2014/main" pred="{BA23929D-A2F2-4142-B030-58B9A30D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86" name="Picture 20">
          <a:extLst>
            <a:ext uri="{FF2B5EF4-FFF2-40B4-BE49-F238E27FC236}">
              <a16:creationId xmlns:a16="http://schemas.microsoft.com/office/drawing/2014/main" id="{116BA458-E15E-4F66-B090-DA2F3F07E52E}"/>
            </a:ext>
            <a:ext uri="{147F2762-F138-4A5C-976F-8EAC2B608ADB}">
              <a16:predDERef xmlns:a16="http://schemas.microsoft.com/office/drawing/2014/main" pred="{68FB5918-7662-4282-B388-78C42D5A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87" name="Picture 20">
          <a:extLst>
            <a:ext uri="{FF2B5EF4-FFF2-40B4-BE49-F238E27FC236}">
              <a16:creationId xmlns:a16="http://schemas.microsoft.com/office/drawing/2014/main" id="{609F5FEB-1D41-427E-867F-2421E27815CC}"/>
            </a:ext>
            <a:ext uri="{147F2762-F138-4A5C-976F-8EAC2B608ADB}">
              <a16:predDERef xmlns:a16="http://schemas.microsoft.com/office/drawing/2014/main" pred="{116BA458-E15E-4F66-B090-DA2F3F07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88" name="Picture 20">
          <a:extLst>
            <a:ext uri="{FF2B5EF4-FFF2-40B4-BE49-F238E27FC236}">
              <a16:creationId xmlns:a16="http://schemas.microsoft.com/office/drawing/2014/main" id="{9F4CFF07-76B9-41E6-B362-D4C3F16C075C}"/>
            </a:ext>
            <a:ext uri="{147F2762-F138-4A5C-976F-8EAC2B608ADB}">
              <a16:predDERef xmlns:a16="http://schemas.microsoft.com/office/drawing/2014/main" pred="{609F5FEB-1D41-427E-867F-2421E2781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89" name="Picture 20">
          <a:extLst>
            <a:ext uri="{FF2B5EF4-FFF2-40B4-BE49-F238E27FC236}">
              <a16:creationId xmlns:a16="http://schemas.microsoft.com/office/drawing/2014/main" id="{4C4491DD-B17B-4561-85A1-EA043B98E0E2}"/>
            </a:ext>
            <a:ext uri="{147F2762-F138-4A5C-976F-8EAC2B608ADB}">
              <a16:predDERef xmlns:a16="http://schemas.microsoft.com/office/drawing/2014/main" pred="{9F4CFF07-76B9-41E6-B362-D4C3F16C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90" name="Picture 20">
          <a:extLst>
            <a:ext uri="{FF2B5EF4-FFF2-40B4-BE49-F238E27FC236}">
              <a16:creationId xmlns:a16="http://schemas.microsoft.com/office/drawing/2014/main" id="{1A99E3B2-4683-4227-B841-34CC03A71128}"/>
            </a:ext>
            <a:ext uri="{147F2762-F138-4A5C-976F-8EAC2B608ADB}">
              <a16:predDERef xmlns:a16="http://schemas.microsoft.com/office/drawing/2014/main" pred="{4C4491DD-B17B-4561-85A1-EA043B98E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91" name="Picture 20">
          <a:extLst>
            <a:ext uri="{FF2B5EF4-FFF2-40B4-BE49-F238E27FC236}">
              <a16:creationId xmlns:a16="http://schemas.microsoft.com/office/drawing/2014/main" id="{64D16338-1397-4D71-8D1E-67B57E6D3E44}"/>
            </a:ext>
            <a:ext uri="{147F2762-F138-4A5C-976F-8EAC2B608ADB}">
              <a16:predDERef xmlns:a16="http://schemas.microsoft.com/office/drawing/2014/main" pred="{1A99E3B2-4683-4227-B841-34CC03A7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92" name="Picture 20">
          <a:extLst>
            <a:ext uri="{FF2B5EF4-FFF2-40B4-BE49-F238E27FC236}">
              <a16:creationId xmlns:a16="http://schemas.microsoft.com/office/drawing/2014/main" id="{C0FD8742-01F1-47FB-AA7C-267177BE9214}"/>
            </a:ext>
            <a:ext uri="{147F2762-F138-4A5C-976F-8EAC2B608ADB}">
              <a16:predDERef xmlns:a16="http://schemas.microsoft.com/office/drawing/2014/main" pred="{64D16338-1397-4D71-8D1E-67B57E6D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93" name="Picture 20">
          <a:extLst>
            <a:ext uri="{FF2B5EF4-FFF2-40B4-BE49-F238E27FC236}">
              <a16:creationId xmlns:a16="http://schemas.microsoft.com/office/drawing/2014/main" id="{956D8943-F8A3-47C7-B8F8-AE6318543F04}"/>
            </a:ext>
            <a:ext uri="{147F2762-F138-4A5C-976F-8EAC2B608ADB}">
              <a16:predDERef xmlns:a16="http://schemas.microsoft.com/office/drawing/2014/main" pred="{C0FD8742-01F1-47FB-AA7C-267177B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94" name="Picture 20">
          <a:extLst>
            <a:ext uri="{FF2B5EF4-FFF2-40B4-BE49-F238E27FC236}">
              <a16:creationId xmlns:a16="http://schemas.microsoft.com/office/drawing/2014/main" id="{85CECCAC-5FB1-489B-A128-2F58560690FA}"/>
            </a:ext>
            <a:ext uri="{147F2762-F138-4A5C-976F-8EAC2B608ADB}">
              <a16:predDERef xmlns:a16="http://schemas.microsoft.com/office/drawing/2014/main" pred="{956D8943-F8A3-47C7-B8F8-AE631854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95" name="Picture 20">
          <a:extLst>
            <a:ext uri="{FF2B5EF4-FFF2-40B4-BE49-F238E27FC236}">
              <a16:creationId xmlns:a16="http://schemas.microsoft.com/office/drawing/2014/main" id="{DE1FE00B-889E-4C4A-8BCD-CC8B024ECC05}"/>
            </a:ext>
            <a:ext uri="{147F2762-F138-4A5C-976F-8EAC2B608ADB}">
              <a16:predDERef xmlns:a16="http://schemas.microsoft.com/office/drawing/2014/main" pred="{85CECCAC-5FB1-489B-A128-2F585606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96" name="Picture 20">
          <a:extLst>
            <a:ext uri="{FF2B5EF4-FFF2-40B4-BE49-F238E27FC236}">
              <a16:creationId xmlns:a16="http://schemas.microsoft.com/office/drawing/2014/main" id="{190D9803-EA15-41F8-AB6B-79087BB88636}"/>
            </a:ext>
            <a:ext uri="{147F2762-F138-4A5C-976F-8EAC2B608ADB}">
              <a16:predDERef xmlns:a16="http://schemas.microsoft.com/office/drawing/2014/main" pred="{DE1FE00B-889E-4C4A-8BCD-CC8B024E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997" name="Picture 20">
          <a:extLst>
            <a:ext uri="{FF2B5EF4-FFF2-40B4-BE49-F238E27FC236}">
              <a16:creationId xmlns:a16="http://schemas.microsoft.com/office/drawing/2014/main" id="{5C62F2DF-B628-468A-A8A4-155D3729035A}"/>
            </a:ext>
            <a:ext uri="{147F2762-F138-4A5C-976F-8EAC2B608ADB}">
              <a16:predDERef xmlns:a16="http://schemas.microsoft.com/office/drawing/2014/main" pred="{190D9803-EA15-41F8-AB6B-79087BB8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998" name="Picture 20">
          <a:extLst>
            <a:ext uri="{FF2B5EF4-FFF2-40B4-BE49-F238E27FC236}">
              <a16:creationId xmlns:a16="http://schemas.microsoft.com/office/drawing/2014/main" id="{0D3DDCC7-75B0-41A2-8034-59BC67061253}"/>
            </a:ext>
            <a:ext uri="{147F2762-F138-4A5C-976F-8EAC2B608ADB}">
              <a16:predDERef xmlns:a16="http://schemas.microsoft.com/office/drawing/2014/main" pred="{5C62F2DF-B628-468A-A8A4-155D3729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999" name="Picture 20">
          <a:extLst>
            <a:ext uri="{FF2B5EF4-FFF2-40B4-BE49-F238E27FC236}">
              <a16:creationId xmlns:a16="http://schemas.microsoft.com/office/drawing/2014/main" id="{5FD69610-77CC-46EE-AC00-F9F70E347F85}"/>
            </a:ext>
            <a:ext uri="{147F2762-F138-4A5C-976F-8EAC2B608ADB}">
              <a16:predDERef xmlns:a16="http://schemas.microsoft.com/office/drawing/2014/main" pred="{0D3DDCC7-75B0-41A2-8034-59BC6706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00" name="Picture 20">
          <a:extLst>
            <a:ext uri="{FF2B5EF4-FFF2-40B4-BE49-F238E27FC236}">
              <a16:creationId xmlns:a16="http://schemas.microsoft.com/office/drawing/2014/main" id="{9D86301D-30DE-4C69-8218-4F86DAD1306F}"/>
            </a:ext>
            <a:ext uri="{147F2762-F138-4A5C-976F-8EAC2B608ADB}">
              <a16:predDERef xmlns:a16="http://schemas.microsoft.com/office/drawing/2014/main" pred="{5FD69610-77CC-46EE-AC00-F9F70E34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01" name="Picture 20">
          <a:extLst>
            <a:ext uri="{FF2B5EF4-FFF2-40B4-BE49-F238E27FC236}">
              <a16:creationId xmlns:a16="http://schemas.microsoft.com/office/drawing/2014/main" id="{A8A2394B-230C-417E-981C-72D7767477FA}"/>
            </a:ext>
            <a:ext uri="{147F2762-F138-4A5C-976F-8EAC2B608ADB}">
              <a16:predDERef xmlns:a16="http://schemas.microsoft.com/office/drawing/2014/main" pred="{9D86301D-30DE-4C69-8218-4F86DAD13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02" name="Picture 20">
          <a:extLst>
            <a:ext uri="{FF2B5EF4-FFF2-40B4-BE49-F238E27FC236}">
              <a16:creationId xmlns:a16="http://schemas.microsoft.com/office/drawing/2014/main" id="{28DB33C8-CBB7-47C2-BA63-7E3AB33FE42F}"/>
            </a:ext>
            <a:ext uri="{147F2762-F138-4A5C-976F-8EAC2B608ADB}">
              <a16:predDERef xmlns:a16="http://schemas.microsoft.com/office/drawing/2014/main" pred="{A8A2394B-230C-417E-981C-72D77674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03" name="Picture 20">
          <a:extLst>
            <a:ext uri="{FF2B5EF4-FFF2-40B4-BE49-F238E27FC236}">
              <a16:creationId xmlns:a16="http://schemas.microsoft.com/office/drawing/2014/main" id="{A4AF05B0-D41D-40B0-BE36-77061EC47B8E}"/>
            </a:ext>
            <a:ext uri="{147F2762-F138-4A5C-976F-8EAC2B608ADB}">
              <a16:predDERef xmlns:a16="http://schemas.microsoft.com/office/drawing/2014/main" pred="{28DB33C8-CBB7-47C2-BA63-7E3AB33F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04" name="Picture 20">
          <a:extLst>
            <a:ext uri="{FF2B5EF4-FFF2-40B4-BE49-F238E27FC236}">
              <a16:creationId xmlns:a16="http://schemas.microsoft.com/office/drawing/2014/main" id="{F7928F5B-CF5C-4D4A-954D-F980DB3793B7}"/>
            </a:ext>
            <a:ext uri="{147F2762-F138-4A5C-976F-8EAC2B608ADB}">
              <a16:predDERef xmlns:a16="http://schemas.microsoft.com/office/drawing/2014/main" pred="{A4AF05B0-D41D-40B0-BE36-77061EC4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05" name="Picture 20">
          <a:extLst>
            <a:ext uri="{FF2B5EF4-FFF2-40B4-BE49-F238E27FC236}">
              <a16:creationId xmlns:a16="http://schemas.microsoft.com/office/drawing/2014/main" id="{E7822146-AF71-4884-A077-3242E8950D72}"/>
            </a:ext>
            <a:ext uri="{147F2762-F138-4A5C-976F-8EAC2B608ADB}">
              <a16:predDERef xmlns:a16="http://schemas.microsoft.com/office/drawing/2014/main" pred="{F7928F5B-CF5C-4D4A-954D-F980DB37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06" name="Picture 20">
          <a:extLst>
            <a:ext uri="{FF2B5EF4-FFF2-40B4-BE49-F238E27FC236}">
              <a16:creationId xmlns:a16="http://schemas.microsoft.com/office/drawing/2014/main" id="{E70AAF0C-78EF-495C-995A-D6DB2EA2F50F}"/>
            </a:ext>
            <a:ext uri="{147F2762-F138-4A5C-976F-8EAC2B608ADB}">
              <a16:predDERef xmlns:a16="http://schemas.microsoft.com/office/drawing/2014/main" pred="{E7822146-AF71-4884-A077-3242E895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07" name="Picture 20">
          <a:extLst>
            <a:ext uri="{FF2B5EF4-FFF2-40B4-BE49-F238E27FC236}">
              <a16:creationId xmlns:a16="http://schemas.microsoft.com/office/drawing/2014/main" id="{7B1E1357-56DD-46A6-A0F9-B4FA0785303A}"/>
            </a:ext>
            <a:ext uri="{147F2762-F138-4A5C-976F-8EAC2B608ADB}">
              <a16:predDERef xmlns:a16="http://schemas.microsoft.com/office/drawing/2014/main" pred="{E70AAF0C-78EF-495C-995A-D6DB2EA2F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08" name="Picture 20">
          <a:extLst>
            <a:ext uri="{FF2B5EF4-FFF2-40B4-BE49-F238E27FC236}">
              <a16:creationId xmlns:a16="http://schemas.microsoft.com/office/drawing/2014/main" id="{2ECC4B79-8CD0-42F1-88DC-515F18D7F6F5}"/>
            </a:ext>
            <a:ext uri="{147F2762-F138-4A5C-976F-8EAC2B608ADB}">
              <a16:predDERef xmlns:a16="http://schemas.microsoft.com/office/drawing/2014/main" pred="{7B1E1357-56DD-46A6-A0F9-B4FA0785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09" name="Picture 20">
          <a:extLst>
            <a:ext uri="{FF2B5EF4-FFF2-40B4-BE49-F238E27FC236}">
              <a16:creationId xmlns:a16="http://schemas.microsoft.com/office/drawing/2014/main" id="{3B8A3ACB-3486-41D3-ABD7-DCE18E9DCE2D}"/>
            </a:ext>
            <a:ext uri="{147F2762-F138-4A5C-976F-8EAC2B608ADB}">
              <a16:predDERef xmlns:a16="http://schemas.microsoft.com/office/drawing/2014/main" pred="{2ECC4B79-8CD0-42F1-88DC-515F18D7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3111500</xdr:colOff>
      <xdr:row>245</xdr:row>
      <xdr:rowOff>0</xdr:rowOff>
    </xdr:from>
    <xdr:ext cx="0" cy="82874"/>
    <xdr:pic>
      <xdr:nvPicPr>
        <xdr:cNvPr id="1010" name="Picture 20">
          <a:extLst>
            <a:ext uri="{FF2B5EF4-FFF2-40B4-BE49-F238E27FC236}">
              <a16:creationId xmlns:a16="http://schemas.microsoft.com/office/drawing/2014/main" id="{25FD3B39-335A-41E3-A8BE-C06176055BD1}"/>
            </a:ext>
            <a:ext uri="{147F2762-F138-4A5C-976F-8EAC2B608ADB}">
              <a16:predDERef xmlns:a16="http://schemas.microsoft.com/office/drawing/2014/main" pred="{3B8A3ACB-3486-41D3-ABD7-DCE18E9D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50" y="134807325"/>
          <a:ext cx="0" cy="8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1011" name="Picture 20">
          <a:extLst>
            <a:ext uri="{FF2B5EF4-FFF2-40B4-BE49-F238E27FC236}">
              <a16:creationId xmlns:a16="http://schemas.microsoft.com/office/drawing/2014/main" id="{97AC78EF-E41A-4BD3-8FE8-DA97B2B45020}"/>
            </a:ext>
            <a:ext uri="{147F2762-F138-4A5C-976F-8EAC2B608ADB}">
              <a16:predDERef xmlns:a16="http://schemas.microsoft.com/office/drawing/2014/main" pred="{25FD3B39-335A-41E3-A8BE-C0617605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1012" name="Picture 20">
          <a:extLst>
            <a:ext uri="{FF2B5EF4-FFF2-40B4-BE49-F238E27FC236}">
              <a16:creationId xmlns:a16="http://schemas.microsoft.com/office/drawing/2014/main" id="{F891B1FD-6C9D-4C00-990D-949FD05BDECF}"/>
            </a:ext>
            <a:ext uri="{147F2762-F138-4A5C-976F-8EAC2B608ADB}">
              <a16:predDERef xmlns:a16="http://schemas.microsoft.com/office/drawing/2014/main" pred="{97AC78EF-E41A-4BD3-8FE8-DA97B2B4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13" name="Picture 20">
          <a:extLst>
            <a:ext uri="{FF2B5EF4-FFF2-40B4-BE49-F238E27FC236}">
              <a16:creationId xmlns:a16="http://schemas.microsoft.com/office/drawing/2014/main" id="{59B6FE5A-DE1F-49A2-B296-6BAD2248F1AC}"/>
            </a:ext>
            <a:ext uri="{147F2762-F138-4A5C-976F-8EAC2B608ADB}">
              <a16:predDERef xmlns:a16="http://schemas.microsoft.com/office/drawing/2014/main" pred="{F891B1FD-6C9D-4C00-990D-949FD05B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14" name="Picture 20">
          <a:extLst>
            <a:ext uri="{FF2B5EF4-FFF2-40B4-BE49-F238E27FC236}">
              <a16:creationId xmlns:a16="http://schemas.microsoft.com/office/drawing/2014/main" id="{2CD39707-431F-4AFD-A12A-227B49F16698}"/>
            </a:ext>
            <a:ext uri="{147F2762-F138-4A5C-976F-8EAC2B608ADB}">
              <a16:predDERef xmlns:a16="http://schemas.microsoft.com/office/drawing/2014/main" pred="{59B6FE5A-DE1F-49A2-B296-6BAD2248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15" name="Picture 20">
          <a:extLst>
            <a:ext uri="{FF2B5EF4-FFF2-40B4-BE49-F238E27FC236}">
              <a16:creationId xmlns:a16="http://schemas.microsoft.com/office/drawing/2014/main" id="{EBA6EBDE-F9D4-44B4-906E-CE371537A687}"/>
            </a:ext>
            <a:ext uri="{147F2762-F138-4A5C-976F-8EAC2B608ADB}">
              <a16:predDERef xmlns:a16="http://schemas.microsoft.com/office/drawing/2014/main" pred="{2CD39707-431F-4AFD-A12A-227B49F1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16" name="Picture 20">
          <a:extLst>
            <a:ext uri="{FF2B5EF4-FFF2-40B4-BE49-F238E27FC236}">
              <a16:creationId xmlns:a16="http://schemas.microsoft.com/office/drawing/2014/main" id="{49D82E85-E8B0-4D2B-BD80-6CED2DCB0114}"/>
            </a:ext>
            <a:ext uri="{147F2762-F138-4A5C-976F-8EAC2B608ADB}">
              <a16:predDERef xmlns:a16="http://schemas.microsoft.com/office/drawing/2014/main" pred="{EBA6EBDE-F9D4-44B4-906E-CE371537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17" name="Picture 20">
          <a:extLst>
            <a:ext uri="{FF2B5EF4-FFF2-40B4-BE49-F238E27FC236}">
              <a16:creationId xmlns:a16="http://schemas.microsoft.com/office/drawing/2014/main" id="{3DCC95F8-50D7-432B-9107-2434FACF274E}"/>
            </a:ext>
            <a:ext uri="{147F2762-F138-4A5C-976F-8EAC2B608ADB}">
              <a16:predDERef xmlns:a16="http://schemas.microsoft.com/office/drawing/2014/main" pred="{49D82E85-E8B0-4D2B-BD80-6CED2DCB0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18" name="Picture 20">
          <a:extLst>
            <a:ext uri="{FF2B5EF4-FFF2-40B4-BE49-F238E27FC236}">
              <a16:creationId xmlns:a16="http://schemas.microsoft.com/office/drawing/2014/main" id="{6B6755D2-4071-4B54-93E7-2EDEA5D5A078}"/>
            </a:ext>
            <a:ext uri="{147F2762-F138-4A5C-976F-8EAC2B608ADB}">
              <a16:predDERef xmlns:a16="http://schemas.microsoft.com/office/drawing/2014/main" pred="{3DCC95F8-50D7-432B-9107-2434FACF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19" name="Picture 20">
          <a:extLst>
            <a:ext uri="{FF2B5EF4-FFF2-40B4-BE49-F238E27FC236}">
              <a16:creationId xmlns:a16="http://schemas.microsoft.com/office/drawing/2014/main" id="{44F7C14B-79ED-4992-B259-24B519E86B30}"/>
            </a:ext>
            <a:ext uri="{147F2762-F138-4A5C-976F-8EAC2B608ADB}">
              <a16:predDERef xmlns:a16="http://schemas.microsoft.com/office/drawing/2014/main" pred="{6B6755D2-4071-4B54-93E7-2EDEA5D5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20" name="Picture 20">
          <a:extLst>
            <a:ext uri="{FF2B5EF4-FFF2-40B4-BE49-F238E27FC236}">
              <a16:creationId xmlns:a16="http://schemas.microsoft.com/office/drawing/2014/main" id="{986FBF45-1D47-4E27-8CE4-36E5652C0A63}"/>
            </a:ext>
            <a:ext uri="{147F2762-F138-4A5C-976F-8EAC2B608ADB}">
              <a16:predDERef xmlns:a16="http://schemas.microsoft.com/office/drawing/2014/main" pred="{44F7C14B-79ED-4992-B259-24B519E8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1021" name="Picture 20">
          <a:extLst>
            <a:ext uri="{FF2B5EF4-FFF2-40B4-BE49-F238E27FC236}">
              <a16:creationId xmlns:a16="http://schemas.microsoft.com/office/drawing/2014/main" id="{BCBDD387-F047-4800-8B7A-7180A1FF245B}"/>
            </a:ext>
            <a:ext uri="{147F2762-F138-4A5C-976F-8EAC2B608ADB}">
              <a16:predDERef xmlns:a16="http://schemas.microsoft.com/office/drawing/2014/main" pred="{986FBF45-1D47-4E27-8CE4-36E5652C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1022" name="Picture 20">
          <a:extLst>
            <a:ext uri="{FF2B5EF4-FFF2-40B4-BE49-F238E27FC236}">
              <a16:creationId xmlns:a16="http://schemas.microsoft.com/office/drawing/2014/main" id="{3C120A32-249F-4C3F-B85B-75B29E122804}"/>
            </a:ext>
            <a:ext uri="{147F2762-F138-4A5C-976F-8EAC2B608ADB}">
              <a16:predDERef xmlns:a16="http://schemas.microsoft.com/office/drawing/2014/main" pred="{BCBDD387-F047-4800-8B7A-7180A1FF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23" name="Picture 20">
          <a:extLst>
            <a:ext uri="{FF2B5EF4-FFF2-40B4-BE49-F238E27FC236}">
              <a16:creationId xmlns:a16="http://schemas.microsoft.com/office/drawing/2014/main" id="{C3193299-5503-46DD-8049-EDAC54A4996A}"/>
            </a:ext>
            <a:ext uri="{147F2762-F138-4A5C-976F-8EAC2B608ADB}">
              <a16:predDERef xmlns:a16="http://schemas.microsoft.com/office/drawing/2014/main" pred="{3C120A32-249F-4C3F-B85B-75B29E12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24" name="Picture 20">
          <a:extLst>
            <a:ext uri="{FF2B5EF4-FFF2-40B4-BE49-F238E27FC236}">
              <a16:creationId xmlns:a16="http://schemas.microsoft.com/office/drawing/2014/main" id="{75C4C886-F1BE-4D43-9E1C-671905EBFF47}"/>
            </a:ext>
            <a:ext uri="{147F2762-F138-4A5C-976F-8EAC2B608ADB}">
              <a16:predDERef xmlns:a16="http://schemas.microsoft.com/office/drawing/2014/main" pred="{C3193299-5503-46DD-8049-EDAC54A4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25" name="Picture 20">
          <a:extLst>
            <a:ext uri="{FF2B5EF4-FFF2-40B4-BE49-F238E27FC236}">
              <a16:creationId xmlns:a16="http://schemas.microsoft.com/office/drawing/2014/main" id="{DEBEA3DC-2793-434C-8055-9C21E9B68CC8}"/>
            </a:ext>
            <a:ext uri="{147F2762-F138-4A5C-976F-8EAC2B608ADB}">
              <a16:predDERef xmlns:a16="http://schemas.microsoft.com/office/drawing/2014/main" pred="{75C4C886-F1BE-4D43-9E1C-671905EB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26" name="Picture 20">
          <a:extLst>
            <a:ext uri="{FF2B5EF4-FFF2-40B4-BE49-F238E27FC236}">
              <a16:creationId xmlns:a16="http://schemas.microsoft.com/office/drawing/2014/main" id="{164B240F-42E9-45F2-9D7D-5DF47B8D9FCC}"/>
            </a:ext>
            <a:ext uri="{147F2762-F138-4A5C-976F-8EAC2B608ADB}">
              <a16:predDERef xmlns:a16="http://schemas.microsoft.com/office/drawing/2014/main" pred="{DEBEA3DC-2793-434C-8055-9C21E9B6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27" name="Picture 20">
          <a:extLst>
            <a:ext uri="{FF2B5EF4-FFF2-40B4-BE49-F238E27FC236}">
              <a16:creationId xmlns:a16="http://schemas.microsoft.com/office/drawing/2014/main" id="{820347FF-06D4-43F8-8CB2-1E0810BC49BC}"/>
            </a:ext>
            <a:ext uri="{147F2762-F138-4A5C-976F-8EAC2B608ADB}">
              <a16:predDERef xmlns:a16="http://schemas.microsoft.com/office/drawing/2014/main" pred="{164B240F-42E9-45F2-9D7D-5DF47B8D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28" name="Picture 20">
          <a:extLst>
            <a:ext uri="{FF2B5EF4-FFF2-40B4-BE49-F238E27FC236}">
              <a16:creationId xmlns:a16="http://schemas.microsoft.com/office/drawing/2014/main" id="{74F590E4-A209-4E41-8B95-094F57FBF140}"/>
            </a:ext>
            <a:ext uri="{147F2762-F138-4A5C-976F-8EAC2B608ADB}">
              <a16:predDERef xmlns:a16="http://schemas.microsoft.com/office/drawing/2014/main" pred="{820347FF-06D4-43F8-8CB2-1E0810BC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29" name="Picture 20">
          <a:extLst>
            <a:ext uri="{FF2B5EF4-FFF2-40B4-BE49-F238E27FC236}">
              <a16:creationId xmlns:a16="http://schemas.microsoft.com/office/drawing/2014/main" id="{1D7A5DCE-2AEA-4828-9043-ECCB43D6E352}"/>
            </a:ext>
            <a:ext uri="{147F2762-F138-4A5C-976F-8EAC2B608ADB}">
              <a16:predDERef xmlns:a16="http://schemas.microsoft.com/office/drawing/2014/main" pred="{74F590E4-A209-4E41-8B95-094F57FB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30" name="Picture 20">
          <a:extLst>
            <a:ext uri="{FF2B5EF4-FFF2-40B4-BE49-F238E27FC236}">
              <a16:creationId xmlns:a16="http://schemas.microsoft.com/office/drawing/2014/main" id="{D53FC5D2-FAFD-47CA-9C92-E65EE283F5FC}"/>
            </a:ext>
            <a:ext uri="{147F2762-F138-4A5C-976F-8EAC2B608ADB}">
              <a16:predDERef xmlns:a16="http://schemas.microsoft.com/office/drawing/2014/main" pred="{1D7A5DCE-2AEA-4828-9043-ECCB43D6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1031" name="Picture 20">
          <a:extLst>
            <a:ext uri="{FF2B5EF4-FFF2-40B4-BE49-F238E27FC236}">
              <a16:creationId xmlns:a16="http://schemas.microsoft.com/office/drawing/2014/main" id="{3FDD0ACA-6377-431D-A8C3-4EE4B32F2DD9}"/>
            </a:ext>
            <a:ext uri="{147F2762-F138-4A5C-976F-8EAC2B608ADB}">
              <a16:predDERef xmlns:a16="http://schemas.microsoft.com/office/drawing/2014/main" pred="{D53FC5D2-FAFD-47CA-9C92-E65EE283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1032" name="Picture 20">
          <a:extLst>
            <a:ext uri="{FF2B5EF4-FFF2-40B4-BE49-F238E27FC236}">
              <a16:creationId xmlns:a16="http://schemas.microsoft.com/office/drawing/2014/main" id="{5AD648F6-A67D-44B3-8391-D6FB8C89B203}"/>
            </a:ext>
            <a:ext uri="{147F2762-F138-4A5C-976F-8EAC2B608ADB}">
              <a16:predDERef xmlns:a16="http://schemas.microsoft.com/office/drawing/2014/main" pred="{3FDD0ACA-6377-431D-A8C3-4EE4B32F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33" name="Picture 20">
          <a:extLst>
            <a:ext uri="{FF2B5EF4-FFF2-40B4-BE49-F238E27FC236}">
              <a16:creationId xmlns:a16="http://schemas.microsoft.com/office/drawing/2014/main" id="{46D3C402-2FAC-4025-8DBC-CD5C14D16C18}"/>
            </a:ext>
            <a:ext uri="{147F2762-F138-4A5C-976F-8EAC2B608ADB}">
              <a16:predDERef xmlns:a16="http://schemas.microsoft.com/office/drawing/2014/main" pred="{5AD648F6-A67D-44B3-8391-D6FB8C89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34" name="Picture 20">
          <a:extLst>
            <a:ext uri="{FF2B5EF4-FFF2-40B4-BE49-F238E27FC236}">
              <a16:creationId xmlns:a16="http://schemas.microsoft.com/office/drawing/2014/main" id="{D2A77F2A-8535-4C2B-9BCE-D4F4D2D7E367}"/>
            </a:ext>
            <a:ext uri="{147F2762-F138-4A5C-976F-8EAC2B608ADB}">
              <a16:predDERef xmlns:a16="http://schemas.microsoft.com/office/drawing/2014/main" pred="{46D3C402-2FAC-4025-8DBC-CD5C14D1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35" name="Picture 20">
          <a:extLst>
            <a:ext uri="{FF2B5EF4-FFF2-40B4-BE49-F238E27FC236}">
              <a16:creationId xmlns:a16="http://schemas.microsoft.com/office/drawing/2014/main" id="{29CF8594-5F22-492E-BC9D-C738C6E90955}"/>
            </a:ext>
            <a:ext uri="{147F2762-F138-4A5C-976F-8EAC2B608ADB}">
              <a16:predDERef xmlns:a16="http://schemas.microsoft.com/office/drawing/2014/main" pred="{D2A77F2A-8535-4C2B-9BCE-D4F4D2D7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36" name="Picture 20">
          <a:extLst>
            <a:ext uri="{FF2B5EF4-FFF2-40B4-BE49-F238E27FC236}">
              <a16:creationId xmlns:a16="http://schemas.microsoft.com/office/drawing/2014/main" id="{55126509-D1B5-41FC-BFAF-C8F3602FDCBE}"/>
            </a:ext>
            <a:ext uri="{147F2762-F138-4A5C-976F-8EAC2B608ADB}">
              <a16:predDERef xmlns:a16="http://schemas.microsoft.com/office/drawing/2014/main" pred="{29CF8594-5F22-492E-BC9D-C738C6E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37" name="Picture 20">
          <a:extLst>
            <a:ext uri="{FF2B5EF4-FFF2-40B4-BE49-F238E27FC236}">
              <a16:creationId xmlns:a16="http://schemas.microsoft.com/office/drawing/2014/main" id="{F7248A2F-E1DA-4A95-968E-94C02342A7C8}"/>
            </a:ext>
            <a:ext uri="{147F2762-F138-4A5C-976F-8EAC2B608ADB}">
              <a16:predDERef xmlns:a16="http://schemas.microsoft.com/office/drawing/2014/main" pred="{55126509-D1B5-41FC-BFAF-C8F3602F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38" name="Picture 20">
          <a:extLst>
            <a:ext uri="{FF2B5EF4-FFF2-40B4-BE49-F238E27FC236}">
              <a16:creationId xmlns:a16="http://schemas.microsoft.com/office/drawing/2014/main" id="{544CB46A-8261-4251-B247-C7C20770CC1F}"/>
            </a:ext>
            <a:ext uri="{147F2762-F138-4A5C-976F-8EAC2B608ADB}">
              <a16:predDERef xmlns:a16="http://schemas.microsoft.com/office/drawing/2014/main" pred="{F7248A2F-E1DA-4A95-968E-94C02342A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39" name="Picture 20">
          <a:extLst>
            <a:ext uri="{FF2B5EF4-FFF2-40B4-BE49-F238E27FC236}">
              <a16:creationId xmlns:a16="http://schemas.microsoft.com/office/drawing/2014/main" id="{18B70935-9BFA-4384-80A2-070B9E9D33F0}"/>
            </a:ext>
            <a:ext uri="{147F2762-F138-4A5C-976F-8EAC2B608ADB}">
              <a16:predDERef xmlns:a16="http://schemas.microsoft.com/office/drawing/2014/main" pred="{544CB46A-8261-4251-B247-C7C20770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40" name="Picture 20">
          <a:extLst>
            <a:ext uri="{FF2B5EF4-FFF2-40B4-BE49-F238E27FC236}">
              <a16:creationId xmlns:a16="http://schemas.microsoft.com/office/drawing/2014/main" id="{5A234E43-808E-489C-A0AD-BC668AF1A885}"/>
            </a:ext>
            <a:ext uri="{147F2762-F138-4A5C-976F-8EAC2B608ADB}">
              <a16:predDERef xmlns:a16="http://schemas.microsoft.com/office/drawing/2014/main" pred="{18B70935-9BFA-4384-80A2-070B9E9D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0" cy="88034"/>
    <xdr:pic>
      <xdr:nvPicPr>
        <xdr:cNvPr id="1041" name="Picture 20">
          <a:extLst>
            <a:ext uri="{FF2B5EF4-FFF2-40B4-BE49-F238E27FC236}">
              <a16:creationId xmlns:a16="http://schemas.microsoft.com/office/drawing/2014/main" id="{2AD61AC7-4ECB-44F4-93D6-8921A6059D3D}"/>
            </a:ext>
            <a:ext uri="{147F2762-F138-4A5C-976F-8EAC2B608ADB}">
              <a16:predDERef xmlns:a16="http://schemas.microsoft.com/office/drawing/2014/main" pred="{5A234E43-808E-489C-A0AD-BC668AF1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0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0" cy="82873"/>
    <xdr:pic>
      <xdr:nvPicPr>
        <xdr:cNvPr id="1042" name="Picture 20">
          <a:extLst>
            <a:ext uri="{FF2B5EF4-FFF2-40B4-BE49-F238E27FC236}">
              <a16:creationId xmlns:a16="http://schemas.microsoft.com/office/drawing/2014/main" id="{15653DAF-EBC8-4358-9268-F725EBB79183}"/>
            </a:ext>
            <a:ext uri="{147F2762-F138-4A5C-976F-8EAC2B608ADB}">
              <a16:predDERef xmlns:a16="http://schemas.microsoft.com/office/drawing/2014/main" pred="{2AD61AC7-4ECB-44F4-93D6-8921A605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0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43" name="Picture 20">
          <a:extLst>
            <a:ext uri="{FF2B5EF4-FFF2-40B4-BE49-F238E27FC236}">
              <a16:creationId xmlns:a16="http://schemas.microsoft.com/office/drawing/2014/main" id="{4B65A36A-4F14-498D-9916-8D597DC7B074}"/>
            </a:ext>
            <a:ext uri="{147F2762-F138-4A5C-976F-8EAC2B608ADB}">
              <a16:predDERef xmlns:a16="http://schemas.microsoft.com/office/drawing/2014/main" pred="{15653DAF-EBC8-4358-9268-F725EBB7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44" name="Picture 20">
          <a:extLst>
            <a:ext uri="{FF2B5EF4-FFF2-40B4-BE49-F238E27FC236}">
              <a16:creationId xmlns:a16="http://schemas.microsoft.com/office/drawing/2014/main" id="{78B9C009-C601-4313-82BC-CCAB2D9C6887}"/>
            </a:ext>
            <a:ext uri="{147F2762-F138-4A5C-976F-8EAC2B608ADB}">
              <a16:predDERef xmlns:a16="http://schemas.microsoft.com/office/drawing/2014/main" pred="{4B65A36A-4F14-498D-9916-8D597DC7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45" name="Picture 20">
          <a:extLst>
            <a:ext uri="{FF2B5EF4-FFF2-40B4-BE49-F238E27FC236}">
              <a16:creationId xmlns:a16="http://schemas.microsoft.com/office/drawing/2014/main" id="{5C4947A0-8180-4D70-B597-31F865DA2B6B}"/>
            </a:ext>
            <a:ext uri="{147F2762-F138-4A5C-976F-8EAC2B608ADB}">
              <a16:predDERef xmlns:a16="http://schemas.microsoft.com/office/drawing/2014/main" pred="{78B9C009-C601-4313-82BC-CCAB2D9C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46" name="Picture 20">
          <a:extLst>
            <a:ext uri="{FF2B5EF4-FFF2-40B4-BE49-F238E27FC236}">
              <a16:creationId xmlns:a16="http://schemas.microsoft.com/office/drawing/2014/main" id="{6E08C5DF-AC49-4868-91F3-48A48935F533}"/>
            </a:ext>
            <a:ext uri="{147F2762-F138-4A5C-976F-8EAC2B608ADB}">
              <a16:predDERef xmlns:a16="http://schemas.microsoft.com/office/drawing/2014/main" pred="{5C4947A0-8180-4D70-B597-31F865DA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47" name="Picture 20">
          <a:extLst>
            <a:ext uri="{FF2B5EF4-FFF2-40B4-BE49-F238E27FC236}">
              <a16:creationId xmlns:a16="http://schemas.microsoft.com/office/drawing/2014/main" id="{D7775385-6128-426E-90C2-0887261C8205}"/>
            </a:ext>
            <a:ext uri="{147F2762-F138-4A5C-976F-8EAC2B608ADB}">
              <a16:predDERef xmlns:a16="http://schemas.microsoft.com/office/drawing/2014/main" pred="{6E08C5DF-AC49-4868-91F3-48A48935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48" name="Picture 20">
          <a:extLst>
            <a:ext uri="{FF2B5EF4-FFF2-40B4-BE49-F238E27FC236}">
              <a16:creationId xmlns:a16="http://schemas.microsoft.com/office/drawing/2014/main" id="{C2396B18-0D2B-44B5-B4B3-42A1B3CAC4C6}"/>
            </a:ext>
            <a:ext uri="{147F2762-F138-4A5C-976F-8EAC2B608ADB}">
              <a16:predDERef xmlns:a16="http://schemas.microsoft.com/office/drawing/2014/main" pred="{D7775385-6128-426E-90C2-0887261C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15875</xdr:colOff>
      <xdr:row>245</xdr:row>
      <xdr:rowOff>0</xdr:rowOff>
    </xdr:from>
    <xdr:ext cx="9525" cy="88034"/>
    <xdr:pic>
      <xdr:nvPicPr>
        <xdr:cNvPr id="1049" name="Picture 20">
          <a:extLst>
            <a:ext uri="{FF2B5EF4-FFF2-40B4-BE49-F238E27FC236}">
              <a16:creationId xmlns:a16="http://schemas.microsoft.com/office/drawing/2014/main" id="{86CC9A50-0A00-4642-AD28-2ACDAC36B645}"/>
            </a:ext>
            <a:ext uri="{147F2762-F138-4A5C-976F-8EAC2B608ADB}">
              <a16:predDERef xmlns:a16="http://schemas.microsoft.com/office/drawing/2014/main" pred="{C2396B18-0D2B-44B5-B4B3-42A1B3CA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50" name="Picture 20">
          <a:extLst>
            <a:ext uri="{FF2B5EF4-FFF2-40B4-BE49-F238E27FC236}">
              <a16:creationId xmlns:a16="http://schemas.microsoft.com/office/drawing/2014/main" id="{D1EE32A8-F9C3-487E-B113-5E8CFF31CDEE}"/>
            </a:ext>
            <a:ext uri="{147F2762-F138-4A5C-976F-8EAC2B608ADB}">
              <a16:predDERef xmlns:a16="http://schemas.microsoft.com/office/drawing/2014/main" pred="{86CC9A50-0A00-4642-AD28-2ACDAC36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3063875</xdr:colOff>
      <xdr:row>245</xdr:row>
      <xdr:rowOff>0</xdr:rowOff>
    </xdr:from>
    <xdr:ext cx="9525" cy="82873"/>
    <xdr:pic>
      <xdr:nvPicPr>
        <xdr:cNvPr id="1051" name="Picture 20">
          <a:extLst>
            <a:ext uri="{FF2B5EF4-FFF2-40B4-BE49-F238E27FC236}">
              <a16:creationId xmlns:a16="http://schemas.microsoft.com/office/drawing/2014/main" id="{695CF7DD-BF25-43AF-B042-9C31635AA69F}"/>
            </a:ext>
            <a:ext uri="{147F2762-F138-4A5C-976F-8EAC2B608ADB}">
              <a16:predDERef xmlns:a16="http://schemas.microsoft.com/office/drawing/2014/main" pred="{DC5F95CE-2ABE-48F1-9F68-90ADE69E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0825" y="134807325"/>
          <a:ext cx="9525" cy="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52" name="Picture 20">
          <a:extLst>
            <a:ext uri="{FF2B5EF4-FFF2-40B4-BE49-F238E27FC236}">
              <a16:creationId xmlns:a16="http://schemas.microsoft.com/office/drawing/2014/main" id="{7AB8BF4C-9250-4F61-B2D2-56B9E56DDF0C}"/>
            </a:ext>
            <a:ext uri="{147F2762-F138-4A5C-976F-8EAC2B608ADB}">
              <a16:predDERef xmlns:a16="http://schemas.microsoft.com/office/drawing/2014/main" pred="{695CF7DD-BF25-43AF-B042-9C31635A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53" name="Picture 20">
          <a:extLst>
            <a:ext uri="{FF2B5EF4-FFF2-40B4-BE49-F238E27FC236}">
              <a16:creationId xmlns:a16="http://schemas.microsoft.com/office/drawing/2014/main" id="{B72FF7FA-8416-4299-B4ED-8EE6C09228EB}"/>
            </a:ext>
            <a:ext uri="{147F2762-F138-4A5C-976F-8EAC2B608ADB}">
              <a16:predDERef xmlns:a16="http://schemas.microsoft.com/office/drawing/2014/main" pred="{7AB8BF4C-9250-4F61-B2D2-56B9E56D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54" name="Picture 20">
          <a:extLst>
            <a:ext uri="{FF2B5EF4-FFF2-40B4-BE49-F238E27FC236}">
              <a16:creationId xmlns:a16="http://schemas.microsoft.com/office/drawing/2014/main" id="{FA865425-EDAD-4EB5-ABF5-2898725AD969}"/>
            </a:ext>
            <a:ext uri="{147F2762-F138-4A5C-976F-8EAC2B608ADB}">
              <a16:predDERef xmlns:a16="http://schemas.microsoft.com/office/drawing/2014/main" pred="{B72FF7FA-8416-4299-B4ED-8EE6C092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55" name="Picture 20">
          <a:extLst>
            <a:ext uri="{FF2B5EF4-FFF2-40B4-BE49-F238E27FC236}">
              <a16:creationId xmlns:a16="http://schemas.microsoft.com/office/drawing/2014/main" id="{F9A3D196-4CF1-4F31-8075-7E694C771045}"/>
            </a:ext>
            <a:ext uri="{147F2762-F138-4A5C-976F-8EAC2B608ADB}">
              <a16:predDERef xmlns:a16="http://schemas.microsoft.com/office/drawing/2014/main" pred="{FA865425-EDAD-4EB5-ABF5-2898725A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56" name="Picture 20">
          <a:extLst>
            <a:ext uri="{FF2B5EF4-FFF2-40B4-BE49-F238E27FC236}">
              <a16:creationId xmlns:a16="http://schemas.microsoft.com/office/drawing/2014/main" id="{4A7E779D-5FCE-4467-A9A6-D6180F4A1A54}"/>
            </a:ext>
            <a:ext uri="{147F2762-F138-4A5C-976F-8EAC2B608ADB}">
              <a16:predDERef xmlns:a16="http://schemas.microsoft.com/office/drawing/2014/main" pred="{F9A3D196-4CF1-4F31-8075-7E694C771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57" name="Picture 20">
          <a:extLst>
            <a:ext uri="{FF2B5EF4-FFF2-40B4-BE49-F238E27FC236}">
              <a16:creationId xmlns:a16="http://schemas.microsoft.com/office/drawing/2014/main" id="{C66D5C28-79EF-4E01-AA34-2D7E8C78393B}"/>
            </a:ext>
            <a:ext uri="{147F2762-F138-4A5C-976F-8EAC2B608ADB}">
              <a16:predDERef xmlns:a16="http://schemas.microsoft.com/office/drawing/2014/main" pred="{4A7E779D-5FCE-4467-A9A6-D6180F4A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58" name="Picture 20">
          <a:extLst>
            <a:ext uri="{FF2B5EF4-FFF2-40B4-BE49-F238E27FC236}">
              <a16:creationId xmlns:a16="http://schemas.microsoft.com/office/drawing/2014/main" id="{936601FD-7DF0-40D3-8315-449E68124E0A}"/>
            </a:ext>
            <a:ext uri="{147F2762-F138-4A5C-976F-8EAC2B608ADB}">
              <a16:predDERef xmlns:a16="http://schemas.microsoft.com/office/drawing/2014/main" pred="{C66D5C28-79EF-4E01-AA34-2D7E8C78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59" name="Picture 20">
          <a:extLst>
            <a:ext uri="{FF2B5EF4-FFF2-40B4-BE49-F238E27FC236}">
              <a16:creationId xmlns:a16="http://schemas.microsoft.com/office/drawing/2014/main" id="{9B26A10C-A42F-4FDD-9AD2-12E4EC51EA6E}"/>
            </a:ext>
            <a:ext uri="{147F2762-F138-4A5C-976F-8EAC2B608ADB}">
              <a16:predDERef xmlns:a16="http://schemas.microsoft.com/office/drawing/2014/main" pred="{936601FD-7DF0-40D3-8315-449E68124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60" name="Picture 20">
          <a:extLst>
            <a:ext uri="{FF2B5EF4-FFF2-40B4-BE49-F238E27FC236}">
              <a16:creationId xmlns:a16="http://schemas.microsoft.com/office/drawing/2014/main" id="{3C02A8F1-A32A-47F8-A182-3F4027E87995}"/>
            </a:ext>
            <a:ext uri="{147F2762-F138-4A5C-976F-8EAC2B608ADB}">
              <a16:predDERef xmlns:a16="http://schemas.microsoft.com/office/drawing/2014/main" pred="{9B26A10C-A42F-4FDD-9AD2-12E4EC51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61" name="Picture 20">
          <a:extLst>
            <a:ext uri="{FF2B5EF4-FFF2-40B4-BE49-F238E27FC236}">
              <a16:creationId xmlns:a16="http://schemas.microsoft.com/office/drawing/2014/main" id="{1BC1F2FB-D91B-456A-9163-869860DD52ED}"/>
            </a:ext>
            <a:ext uri="{147F2762-F138-4A5C-976F-8EAC2B608ADB}">
              <a16:predDERef xmlns:a16="http://schemas.microsoft.com/office/drawing/2014/main" pred="{3C02A8F1-A32A-47F8-A182-3F4027E8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62" name="Picture 20">
          <a:extLst>
            <a:ext uri="{FF2B5EF4-FFF2-40B4-BE49-F238E27FC236}">
              <a16:creationId xmlns:a16="http://schemas.microsoft.com/office/drawing/2014/main" id="{F7580D00-2C38-45EF-BCF9-E82662C44A02}"/>
            </a:ext>
            <a:ext uri="{147F2762-F138-4A5C-976F-8EAC2B608ADB}">
              <a16:predDERef xmlns:a16="http://schemas.microsoft.com/office/drawing/2014/main" pred="{1BC1F2FB-D91B-456A-9163-869860DD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63" name="Picture 20">
          <a:extLst>
            <a:ext uri="{FF2B5EF4-FFF2-40B4-BE49-F238E27FC236}">
              <a16:creationId xmlns:a16="http://schemas.microsoft.com/office/drawing/2014/main" id="{8A5580CE-F1C6-4E44-B725-A1C4631ABA0A}"/>
            </a:ext>
            <a:ext uri="{147F2762-F138-4A5C-976F-8EAC2B608ADB}">
              <a16:predDERef xmlns:a16="http://schemas.microsoft.com/office/drawing/2014/main" pred="{F7580D00-2C38-45EF-BCF9-E82662C4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64" name="Picture 20">
          <a:extLst>
            <a:ext uri="{FF2B5EF4-FFF2-40B4-BE49-F238E27FC236}">
              <a16:creationId xmlns:a16="http://schemas.microsoft.com/office/drawing/2014/main" id="{C5124AF2-51DB-40B5-9A71-A3774AB5A4B5}"/>
            </a:ext>
            <a:ext uri="{147F2762-F138-4A5C-976F-8EAC2B608ADB}">
              <a16:predDERef xmlns:a16="http://schemas.microsoft.com/office/drawing/2014/main" pred="{8A5580CE-F1C6-4E44-B725-A1C4631A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65" name="Picture 20">
          <a:extLst>
            <a:ext uri="{FF2B5EF4-FFF2-40B4-BE49-F238E27FC236}">
              <a16:creationId xmlns:a16="http://schemas.microsoft.com/office/drawing/2014/main" id="{46447C43-2121-4887-99D3-65B2F5E7CC35}"/>
            </a:ext>
            <a:ext uri="{147F2762-F138-4A5C-976F-8EAC2B608ADB}">
              <a16:predDERef xmlns:a16="http://schemas.microsoft.com/office/drawing/2014/main" pred="{C5124AF2-51DB-40B5-9A71-A3774AB5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66" name="Picture 20">
          <a:extLst>
            <a:ext uri="{FF2B5EF4-FFF2-40B4-BE49-F238E27FC236}">
              <a16:creationId xmlns:a16="http://schemas.microsoft.com/office/drawing/2014/main" id="{4F22A774-8FA1-4547-9413-6BAD2C009CDB}"/>
            </a:ext>
            <a:ext uri="{147F2762-F138-4A5C-976F-8EAC2B608ADB}">
              <a16:predDERef xmlns:a16="http://schemas.microsoft.com/office/drawing/2014/main" pred="{46447C43-2121-4887-99D3-65B2F5E7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67" name="Picture 20">
          <a:extLst>
            <a:ext uri="{FF2B5EF4-FFF2-40B4-BE49-F238E27FC236}">
              <a16:creationId xmlns:a16="http://schemas.microsoft.com/office/drawing/2014/main" id="{B63FF7C6-AA67-47D3-AEF5-31E6F03FE24D}"/>
            </a:ext>
            <a:ext uri="{147F2762-F138-4A5C-976F-8EAC2B608ADB}">
              <a16:predDERef xmlns:a16="http://schemas.microsoft.com/office/drawing/2014/main" pred="{4F22A774-8FA1-4547-9413-6BAD2C00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68" name="Picture 20">
          <a:extLst>
            <a:ext uri="{FF2B5EF4-FFF2-40B4-BE49-F238E27FC236}">
              <a16:creationId xmlns:a16="http://schemas.microsoft.com/office/drawing/2014/main" id="{431CCC97-2115-4232-ADE3-1FA39B8387FB}"/>
            </a:ext>
            <a:ext uri="{147F2762-F138-4A5C-976F-8EAC2B608ADB}">
              <a16:predDERef xmlns:a16="http://schemas.microsoft.com/office/drawing/2014/main" pred="{B63FF7C6-AA67-47D3-AEF5-31E6F03F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69" name="Picture 20">
          <a:extLst>
            <a:ext uri="{FF2B5EF4-FFF2-40B4-BE49-F238E27FC236}">
              <a16:creationId xmlns:a16="http://schemas.microsoft.com/office/drawing/2014/main" id="{E7F01BDD-3326-4CF2-BC9F-A553D68A20A4}"/>
            </a:ext>
            <a:ext uri="{147F2762-F138-4A5C-976F-8EAC2B608ADB}">
              <a16:predDERef xmlns:a16="http://schemas.microsoft.com/office/drawing/2014/main" pred="{431CCC97-2115-4232-ADE3-1FA39B838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70" name="Picture 20">
          <a:extLst>
            <a:ext uri="{FF2B5EF4-FFF2-40B4-BE49-F238E27FC236}">
              <a16:creationId xmlns:a16="http://schemas.microsoft.com/office/drawing/2014/main" id="{B7DB4707-A2F8-4F39-9B18-E9295B885894}"/>
            </a:ext>
            <a:ext uri="{147F2762-F138-4A5C-976F-8EAC2B608ADB}">
              <a16:predDERef xmlns:a16="http://schemas.microsoft.com/office/drawing/2014/main" pred="{E7F01BDD-3326-4CF2-BC9F-A553D68A2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71" name="Picture 20">
          <a:extLst>
            <a:ext uri="{FF2B5EF4-FFF2-40B4-BE49-F238E27FC236}">
              <a16:creationId xmlns:a16="http://schemas.microsoft.com/office/drawing/2014/main" id="{3069B333-EC46-4E87-BD1B-BDF57A043ECC}"/>
            </a:ext>
            <a:ext uri="{147F2762-F138-4A5C-976F-8EAC2B608ADB}">
              <a16:predDERef xmlns:a16="http://schemas.microsoft.com/office/drawing/2014/main" pred="{B7DB4707-A2F8-4F39-9B18-E9295B88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72" name="Picture 20">
          <a:extLst>
            <a:ext uri="{FF2B5EF4-FFF2-40B4-BE49-F238E27FC236}">
              <a16:creationId xmlns:a16="http://schemas.microsoft.com/office/drawing/2014/main" id="{91D9A7A9-8403-47AA-BB95-6B11CA439244}"/>
            </a:ext>
            <a:ext uri="{147F2762-F138-4A5C-976F-8EAC2B608ADB}">
              <a16:predDERef xmlns:a16="http://schemas.microsoft.com/office/drawing/2014/main" pred="{3069B333-EC46-4E87-BD1B-BDF57A04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73" name="Picture 20">
          <a:extLst>
            <a:ext uri="{FF2B5EF4-FFF2-40B4-BE49-F238E27FC236}">
              <a16:creationId xmlns:a16="http://schemas.microsoft.com/office/drawing/2014/main" id="{97EDEE55-570C-4FE3-98B3-F77F5F2DA38C}"/>
            </a:ext>
            <a:ext uri="{147F2762-F138-4A5C-976F-8EAC2B608ADB}">
              <a16:predDERef xmlns:a16="http://schemas.microsoft.com/office/drawing/2014/main" pred="{91D9A7A9-8403-47AA-BB95-6B11CA43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74" name="Picture 20">
          <a:extLst>
            <a:ext uri="{FF2B5EF4-FFF2-40B4-BE49-F238E27FC236}">
              <a16:creationId xmlns:a16="http://schemas.microsoft.com/office/drawing/2014/main" id="{7C21F65F-71AC-4F1D-AD82-AF951AA15FB6}"/>
            </a:ext>
            <a:ext uri="{147F2762-F138-4A5C-976F-8EAC2B608ADB}">
              <a16:predDERef xmlns:a16="http://schemas.microsoft.com/office/drawing/2014/main" pred="{97EDEE55-570C-4FE3-98B3-F77F5F2D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12700" cy="79375"/>
    <xdr:pic>
      <xdr:nvPicPr>
        <xdr:cNvPr id="1075" name="Picture 20">
          <a:extLst>
            <a:ext uri="{FF2B5EF4-FFF2-40B4-BE49-F238E27FC236}">
              <a16:creationId xmlns:a16="http://schemas.microsoft.com/office/drawing/2014/main" id="{B1B2840D-E2A4-4B80-9959-7C8BA6CDC650}"/>
            </a:ext>
            <a:ext uri="{147F2762-F138-4A5C-976F-8EAC2B608ADB}">
              <a16:predDERef xmlns:a16="http://schemas.microsoft.com/office/drawing/2014/main" pred="{7C21F65F-71AC-4F1D-AD82-AF951AA1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127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76" name="Picture 20">
          <a:extLst>
            <a:ext uri="{FF2B5EF4-FFF2-40B4-BE49-F238E27FC236}">
              <a16:creationId xmlns:a16="http://schemas.microsoft.com/office/drawing/2014/main" id="{BFAF1CDE-277D-44FD-B3D8-B9220D69B657}"/>
            </a:ext>
            <a:ext uri="{147F2762-F138-4A5C-976F-8EAC2B608ADB}">
              <a16:predDERef xmlns:a16="http://schemas.microsoft.com/office/drawing/2014/main" pred="{B1B2840D-E2A4-4B80-9959-7C8BA6CD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77" name="Picture 20">
          <a:extLst>
            <a:ext uri="{FF2B5EF4-FFF2-40B4-BE49-F238E27FC236}">
              <a16:creationId xmlns:a16="http://schemas.microsoft.com/office/drawing/2014/main" id="{C5BBD2B9-D8CC-4431-AB6D-1068E676C2BB}"/>
            </a:ext>
            <a:ext uri="{147F2762-F138-4A5C-976F-8EAC2B608ADB}">
              <a16:predDERef xmlns:a16="http://schemas.microsoft.com/office/drawing/2014/main" pred="{BFAF1CDE-277D-44FD-B3D8-B9220D6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78" name="Picture 20">
          <a:extLst>
            <a:ext uri="{FF2B5EF4-FFF2-40B4-BE49-F238E27FC236}">
              <a16:creationId xmlns:a16="http://schemas.microsoft.com/office/drawing/2014/main" id="{5AEA57DB-36D2-44DB-80AE-AD5C55767707}"/>
            </a:ext>
            <a:ext uri="{147F2762-F138-4A5C-976F-8EAC2B608ADB}">
              <a16:predDERef xmlns:a16="http://schemas.microsoft.com/office/drawing/2014/main" pred="{C5BBD2B9-D8CC-4431-AB6D-1068E676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79" name="Picture 20">
          <a:extLst>
            <a:ext uri="{FF2B5EF4-FFF2-40B4-BE49-F238E27FC236}">
              <a16:creationId xmlns:a16="http://schemas.microsoft.com/office/drawing/2014/main" id="{59A895E3-FB6A-4DA6-B7A5-CE216F468D10}"/>
            </a:ext>
            <a:ext uri="{147F2762-F138-4A5C-976F-8EAC2B608ADB}">
              <a16:predDERef xmlns:a16="http://schemas.microsoft.com/office/drawing/2014/main" pred="{5AEA57DB-36D2-44DB-80AE-AD5C5576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80" name="Picture 20">
          <a:extLst>
            <a:ext uri="{FF2B5EF4-FFF2-40B4-BE49-F238E27FC236}">
              <a16:creationId xmlns:a16="http://schemas.microsoft.com/office/drawing/2014/main" id="{328FC9E5-70D0-47F9-938F-5234B484D64A}"/>
            </a:ext>
            <a:ext uri="{147F2762-F138-4A5C-976F-8EAC2B608ADB}">
              <a16:predDERef xmlns:a16="http://schemas.microsoft.com/office/drawing/2014/main" pred="{59A895E3-FB6A-4DA6-B7A5-CE216F46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81" name="Picture 20">
          <a:extLst>
            <a:ext uri="{FF2B5EF4-FFF2-40B4-BE49-F238E27FC236}">
              <a16:creationId xmlns:a16="http://schemas.microsoft.com/office/drawing/2014/main" id="{1894D5F8-25DD-4FFB-B66F-98E94665A523}"/>
            </a:ext>
            <a:ext uri="{147F2762-F138-4A5C-976F-8EAC2B608ADB}">
              <a16:predDERef xmlns:a16="http://schemas.microsoft.com/office/drawing/2014/main" pred="{328FC9E5-70D0-47F9-938F-5234B484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82" name="Picture 20">
          <a:extLst>
            <a:ext uri="{FF2B5EF4-FFF2-40B4-BE49-F238E27FC236}">
              <a16:creationId xmlns:a16="http://schemas.microsoft.com/office/drawing/2014/main" id="{27AE135F-4C72-4DAF-92C7-C429CEFD2423}"/>
            </a:ext>
            <a:ext uri="{147F2762-F138-4A5C-976F-8EAC2B608ADB}">
              <a16:predDERef xmlns:a16="http://schemas.microsoft.com/office/drawing/2014/main" pred="{1894D5F8-25DD-4FFB-B66F-98E94665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83" name="Picture 20">
          <a:extLst>
            <a:ext uri="{FF2B5EF4-FFF2-40B4-BE49-F238E27FC236}">
              <a16:creationId xmlns:a16="http://schemas.microsoft.com/office/drawing/2014/main" id="{3CF5170B-3A26-473B-9A34-F5E9FF94C034}"/>
            </a:ext>
            <a:ext uri="{147F2762-F138-4A5C-976F-8EAC2B608ADB}">
              <a16:predDERef xmlns:a16="http://schemas.microsoft.com/office/drawing/2014/main" pred="{27AE135F-4C72-4DAF-92C7-C429CEFD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84" name="Picture 20">
          <a:extLst>
            <a:ext uri="{FF2B5EF4-FFF2-40B4-BE49-F238E27FC236}">
              <a16:creationId xmlns:a16="http://schemas.microsoft.com/office/drawing/2014/main" id="{6688686F-279C-4F0E-9554-F466DE86D615}"/>
            </a:ext>
            <a:ext uri="{147F2762-F138-4A5C-976F-8EAC2B608ADB}">
              <a16:predDERef xmlns:a16="http://schemas.microsoft.com/office/drawing/2014/main" pred="{3CF5170B-3A26-473B-9A34-F5E9FF94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85" name="Picture 20">
          <a:extLst>
            <a:ext uri="{FF2B5EF4-FFF2-40B4-BE49-F238E27FC236}">
              <a16:creationId xmlns:a16="http://schemas.microsoft.com/office/drawing/2014/main" id="{4AB98001-8432-4212-919D-220CA809D846}"/>
            </a:ext>
            <a:ext uri="{147F2762-F138-4A5C-976F-8EAC2B608ADB}">
              <a16:predDERef xmlns:a16="http://schemas.microsoft.com/office/drawing/2014/main" pred="{6688686F-279C-4F0E-9554-F466DE86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86" name="Picture 20">
          <a:extLst>
            <a:ext uri="{FF2B5EF4-FFF2-40B4-BE49-F238E27FC236}">
              <a16:creationId xmlns:a16="http://schemas.microsoft.com/office/drawing/2014/main" id="{D6EC9480-BB62-4EAC-9EB1-568269D336FC}"/>
            </a:ext>
            <a:ext uri="{147F2762-F138-4A5C-976F-8EAC2B608ADB}">
              <a16:predDERef xmlns:a16="http://schemas.microsoft.com/office/drawing/2014/main" pred="{4AB98001-8432-4212-919D-220CA809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087" name="Picture 20">
          <a:extLst>
            <a:ext uri="{FF2B5EF4-FFF2-40B4-BE49-F238E27FC236}">
              <a16:creationId xmlns:a16="http://schemas.microsoft.com/office/drawing/2014/main" id="{23B86B0B-D5AE-4ECA-80CD-02027AB5C9B4}"/>
            </a:ext>
            <a:ext uri="{147F2762-F138-4A5C-976F-8EAC2B608ADB}">
              <a16:predDERef xmlns:a16="http://schemas.microsoft.com/office/drawing/2014/main" pred="{D6EC9480-BB62-4EAC-9EB1-568269D3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88" name="Picture 20">
          <a:extLst>
            <a:ext uri="{FF2B5EF4-FFF2-40B4-BE49-F238E27FC236}">
              <a16:creationId xmlns:a16="http://schemas.microsoft.com/office/drawing/2014/main" id="{2DAA300C-B356-4E6D-B7FF-C98673B63A3B}"/>
            </a:ext>
            <a:ext uri="{147F2762-F138-4A5C-976F-8EAC2B608ADB}">
              <a16:predDERef xmlns:a16="http://schemas.microsoft.com/office/drawing/2014/main" pred="{23B86B0B-D5AE-4ECA-80CD-02027AB5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89" name="Picture 20">
          <a:extLst>
            <a:ext uri="{FF2B5EF4-FFF2-40B4-BE49-F238E27FC236}">
              <a16:creationId xmlns:a16="http://schemas.microsoft.com/office/drawing/2014/main" id="{AFC248CB-9A7A-43B1-A9A7-2A694D44012F}"/>
            </a:ext>
            <a:ext uri="{147F2762-F138-4A5C-976F-8EAC2B608ADB}">
              <a16:predDERef xmlns:a16="http://schemas.microsoft.com/office/drawing/2014/main" pred="{2DAA300C-B356-4E6D-B7FF-C98673B6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090" name="Picture 20">
          <a:extLst>
            <a:ext uri="{FF2B5EF4-FFF2-40B4-BE49-F238E27FC236}">
              <a16:creationId xmlns:a16="http://schemas.microsoft.com/office/drawing/2014/main" id="{796F7AEE-9791-41D2-AA9E-165AC51CA8A4}"/>
            </a:ext>
            <a:ext uri="{147F2762-F138-4A5C-976F-8EAC2B608ADB}">
              <a16:predDERef xmlns:a16="http://schemas.microsoft.com/office/drawing/2014/main" pred="{AFC248CB-9A7A-43B1-A9A7-2A694D44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91" name="Picture 20">
          <a:extLst>
            <a:ext uri="{FF2B5EF4-FFF2-40B4-BE49-F238E27FC236}">
              <a16:creationId xmlns:a16="http://schemas.microsoft.com/office/drawing/2014/main" id="{A765C56E-5DE8-41F1-BA5A-54CBB4949941}"/>
            </a:ext>
            <a:ext uri="{147F2762-F138-4A5C-976F-8EAC2B608ADB}">
              <a16:predDERef xmlns:a16="http://schemas.microsoft.com/office/drawing/2014/main" pred="{796F7AEE-9791-41D2-AA9E-165AC51C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92" name="Picture 20">
          <a:extLst>
            <a:ext uri="{FF2B5EF4-FFF2-40B4-BE49-F238E27FC236}">
              <a16:creationId xmlns:a16="http://schemas.microsoft.com/office/drawing/2014/main" id="{4EAF61C8-0186-4111-B2BE-52C473CC4F55}"/>
            </a:ext>
            <a:ext uri="{147F2762-F138-4A5C-976F-8EAC2B608ADB}">
              <a16:predDERef xmlns:a16="http://schemas.microsoft.com/office/drawing/2014/main" pred="{A765C56E-5DE8-41F1-BA5A-54CBB494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093" name="Picture 20">
          <a:extLst>
            <a:ext uri="{FF2B5EF4-FFF2-40B4-BE49-F238E27FC236}">
              <a16:creationId xmlns:a16="http://schemas.microsoft.com/office/drawing/2014/main" id="{0E511FE4-66D4-48A2-9C27-C994635BDAC1}"/>
            </a:ext>
            <a:ext uri="{147F2762-F138-4A5C-976F-8EAC2B608ADB}">
              <a16:predDERef xmlns:a16="http://schemas.microsoft.com/office/drawing/2014/main" pred="{4EAF61C8-0186-4111-B2BE-52C473CC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94" name="Picture 20">
          <a:extLst>
            <a:ext uri="{FF2B5EF4-FFF2-40B4-BE49-F238E27FC236}">
              <a16:creationId xmlns:a16="http://schemas.microsoft.com/office/drawing/2014/main" id="{9DEF7E2B-C4EF-492E-B43A-03A92AECEB1A}"/>
            </a:ext>
            <a:ext uri="{147F2762-F138-4A5C-976F-8EAC2B608ADB}">
              <a16:predDERef xmlns:a16="http://schemas.microsoft.com/office/drawing/2014/main" pred="{0E511FE4-66D4-48A2-9C27-C994635B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95" name="Picture 20">
          <a:extLst>
            <a:ext uri="{FF2B5EF4-FFF2-40B4-BE49-F238E27FC236}">
              <a16:creationId xmlns:a16="http://schemas.microsoft.com/office/drawing/2014/main" id="{64FE2BE0-8D16-40D9-83ED-05C6AF49ED3C}"/>
            </a:ext>
            <a:ext uri="{147F2762-F138-4A5C-976F-8EAC2B608ADB}">
              <a16:predDERef xmlns:a16="http://schemas.microsoft.com/office/drawing/2014/main" pred="{9DEF7E2B-C4EF-492E-B43A-03A92AEC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096" name="Picture 20">
          <a:extLst>
            <a:ext uri="{FF2B5EF4-FFF2-40B4-BE49-F238E27FC236}">
              <a16:creationId xmlns:a16="http://schemas.microsoft.com/office/drawing/2014/main" id="{DFFAF3BD-E74C-4CDB-9D6D-9BDE179398E3}"/>
            </a:ext>
            <a:ext uri="{147F2762-F138-4A5C-976F-8EAC2B608ADB}">
              <a16:predDERef xmlns:a16="http://schemas.microsoft.com/office/drawing/2014/main" pred="{64FE2BE0-8D16-40D9-83ED-05C6AF49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097" name="Picture 20">
          <a:extLst>
            <a:ext uri="{FF2B5EF4-FFF2-40B4-BE49-F238E27FC236}">
              <a16:creationId xmlns:a16="http://schemas.microsoft.com/office/drawing/2014/main" id="{C1E7A638-8950-4E67-A511-6014F4FFFB97}"/>
            </a:ext>
            <a:ext uri="{147F2762-F138-4A5C-976F-8EAC2B608ADB}">
              <a16:predDERef xmlns:a16="http://schemas.microsoft.com/office/drawing/2014/main" pred="{DFFAF3BD-E74C-4CDB-9D6D-9BDE1793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098" name="Picture 20">
          <a:extLst>
            <a:ext uri="{FF2B5EF4-FFF2-40B4-BE49-F238E27FC236}">
              <a16:creationId xmlns:a16="http://schemas.microsoft.com/office/drawing/2014/main" id="{CF08E271-4B9F-4953-8E79-8FB9E235604A}"/>
            </a:ext>
            <a:ext uri="{147F2762-F138-4A5C-976F-8EAC2B608ADB}">
              <a16:predDERef xmlns:a16="http://schemas.microsoft.com/office/drawing/2014/main" pred="{C1E7A638-8950-4E67-A511-6014F4FF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099" name="Picture 20">
          <a:extLst>
            <a:ext uri="{FF2B5EF4-FFF2-40B4-BE49-F238E27FC236}">
              <a16:creationId xmlns:a16="http://schemas.microsoft.com/office/drawing/2014/main" id="{F58516BE-DD0B-4B12-8A97-42FFC9B84653}"/>
            </a:ext>
            <a:ext uri="{147F2762-F138-4A5C-976F-8EAC2B608ADB}">
              <a16:predDERef xmlns:a16="http://schemas.microsoft.com/office/drawing/2014/main" pred="{CF08E271-4B9F-4953-8E79-8FB9E235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00" name="Picture 20">
          <a:extLst>
            <a:ext uri="{FF2B5EF4-FFF2-40B4-BE49-F238E27FC236}">
              <a16:creationId xmlns:a16="http://schemas.microsoft.com/office/drawing/2014/main" id="{F31BA994-0C50-494D-8A73-643634079DD8}"/>
            </a:ext>
            <a:ext uri="{147F2762-F138-4A5C-976F-8EAC2B608ADB}">
              <a16:predDERef xmlns:a16="http://schemas.microsoft.com/office/drawing/2014/main" pred="{F58516BE-DD0B-4B12-8A97-42FFC9B8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01" name="Picture 20">
          <a:extLst>
            <a:ext uri="{FF2B5EF4-FFF2-40B4-BE49-F238E27FC236}">
              <a16:creationId xmlns:a16="http://schemas.microsoft.com/office/drawing/2014/main" id="{52540B09-38E7-49EF-9B39-F9A151066DF0}"/>
            </a:ext>
            <a:ext uri="{147F2762-F138-4A5C-976F-8EAC2B608ADB}">
              <a16:predDERef xmlns:a16="http://schemas.microsoft.com/office/drawing/2014/main" pred="{F31BA994-0C50-494D-8A73-64363407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102" name="Picture 20">
          <a:extLst>
            <a:ext uri="{FF2B5EF4-FFF2-40B4-BE49-F238E27FC236}">
              <a16:creationId xmlns:a16="http://schemas.microsoft.com/office/drawing/2014/main" id="{76E2A8CC-E3F2-4A54-AC44-D4210D356E6D}"/>
            </a:ext>
            <a:ext uri="{147F2762-F138-4A5C-976F-8EAC2B608ADB}">
              <a16:predDERef xmlns:a16="http://schemas.microsoft.com/office/drawing/2014/main" pred="{52540B09-38E7-49EF-9B39-F9A15106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03" name="Picture 20">
          <a:extLst>
            <a:ext uri="{FF2B5EF4-FFF2-40B4-BE49-F238E27FC236}">
              <a16:creationId xmlns:a16="http://schemas.microsoft.com/office/drawing/2014/main" id="{1298ADC1-0BA1-4174-B42D-2DE04DB0CD4E}"/>
            </a:ext>
            <a:ext uri="{147F2762-F138-4A5C-976F-8EAC2B608ADB}">
              <a16:predDERef xmlns:a16="http://schemas.microsoft.com/office/drawing/2014/main" pred="{76E2A8CC-E3F2-4A54-AC44-D4210D35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04" name="Picture 20">
          <a:extLst>
            <a:ext uri="{FF2B5EF4-FFF2-40B4-BE49-F238E27FC236}">
              <a16:creationId xmlns:a16="http://schemas.microsoft.com/office/drawing/2014/main" id="{BC927178-E474-4328-9266-BF46DB909071}"/>
            </a:ext>
            <a:ext uri="{147F2762-F138-4A5C-976F-8EAC2B608ADB}">
              <a16:predDERef xmlns:a16="http://schemas.microsoft.com/office/drawing/2014/main" pred="{1298ADC1-0BA1-4174-B42D-2DE04DB0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105" name="Picture 20">
          <a:extLst>
            <a:ext uri="{FF2B5EF4-FFF2-40B4-BE49-F238E27FC236}">
              <a16:creationId xmlns:a16="http://schemas.microsoft.com/office/drawing/2014/main" id="{2C75AD88-FD81-45D4-AD95-706AEADE0A15}"/>
            </a:ext>
            <a:ext uri="{147F2762-F138-4A5C-976F-8EAC2B608ADB}">
              <a16:predDERef xmlns:a16="http://schemas.microsoft.com/office/drawing/2014/main" pred="{BC927178-E474-4328-9266-BF46DB90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06" name="Picture 20">
          <a:extLst>
            <a:ext uri="{FF2B5EF4-FFF2-40B4-BE49-F238E27FC236}">
              <a16:creationId xmlns:a16="http://schemas.microsoft.com/office/drawing/2014/main" id="{109A9933-72ED-4314-A1DB-85E476A461C0}"/>
            </a:ext>
            <a:ext uri="{147F2762-F138-4A5C-976F-8EAC2B608ADB}">
              <a16:predDERef xmlns:a16="http://schemas.microsoft.com/office/drawing/2014/main" pred="{2C75AD88-FD81-45D4-AD95-706AEADE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07" name="Picture 20">
          <a:extLst>
            <a:ext uri="{FF2B5EF4-FFF2-40B4-BE49-F238E27FC236}">
              <a16:creationId xmlns:a16="http://schemas.microsoft.com/office/drawing/2014/main" id="{4EF1C0FB-D016-482A-B7C7-401BB55C98A9}"/>
            </a:ext>
            <a:ext uri="{147F2762-F138-4A5C-976F-8EAC2B608ADB}">
              <a16:predDERef xmlns:a16="http://schemas.microsoft.com/office/drawing/2014/main" pred="{109A9933-72ED-4314-A1DB-85E476A4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108" name="Picture 20">
          <a:extLst>
            <a:ext uri="{FF2B5EF4-FFF2-40B4-BE49-F238E27FC236}">
              <a16:creationId xmlns:a16="http://schemas.microsoft.com/office/drawing/2014/main" id="{22A2AD27-014A-4112-8D4F-0026967495E6}"/>
            </a:ext>
            <a:ext uri="{147F2762-F138-4A5C-976F-8EAC2B608ADB}">
              <a16:predDERef xmlns:a16="http://schemas.microsoft.com/office/drawing/2014/main" pred="{4EF1C0FB-D016-482A-B7C7-401BB55C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09" name="Picture 20">
          <a:extLst>
            <a:ext uri="{FF2B5EF4-FFF2-40B4-BE49-F238E27FC236}">
              <a16:creationId xmlns:a16="http://schemas.microsoft.com/office/drawing/2014/main" id="{67B9AF83-9635-4182-B1CD-5F810BF909DB}"/>
            </a:ext>
            <a:ext uri="{147F2762-F138-4A5C-976F-8EAC2B608ADB}">
              <a16:predDERef xmlns:a16="http://schemas.microsoft.com/office/drawing/2014/main" pred="{22A2AD27-014A-4112-8D4F-00269674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10" name="Picture 20">
          <a:extLst>
            <a:ext uri="{FF2B5EF4-FFF2-40B4-BE49-F238E27FC236}">
              <a16:creationId xmlns:a16="http://schemas.microsoft.com/office/drawing/2014/main" id="{4FDEB4E4-EDB7-4CCA-A34E-B5822EC5FDAE}"/>
            </a:ext>
            <a:ext uri="{147F2762-F138-4A5C-976F-8EAC2B608ADB}">
              <a16:predDERef xmlns:a16="http://schemas.microsoft.com/office/drawing/2014/main" pred="{67B9AF83-9635-4182-B1CD-5F810BF9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4763" cy="79375"/>
    <xdr:pic>
      <xdr:nvPicPr>
        <xdr:cNvPr id="1111" name="Picture 20">
          <a:extLst>
            <a:ext uri="{FF2B5EF4-FFF2-40B4-BE49-F238E27FC236}">
              <a16:creationId xmlns:a16="http://schemas.microsoft.com/office/drawing/2014/main" id="{216F2643-C898-493C-97C3-2A294B22DCC4}"/>
            </a:ext>
            <a:ext uri="{147F2762-F138-4A5C-976F-8EAC2B608ADB}">
              <a16:predDERef xmlns:a16="http://schemas.microsoft.com/office/drawing/2014/main" pred="{4FDEB4E4-EDB7-4CCA-A34E-B5822EC5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4763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12" name="Picture 20">
          <a:extLst>
            <a:ext uri="{FF2B5EF4-FFF2-40B4-BE49-F238E27FC236}">
              <a16:creationId xmlns:a16="http://schemas.microsoft.com/office/drawing/2014/main" id="{5364F764-42C4-4288-89A8-1C52FBBA1FA4}"/>
            </a:ext>
            <a:ext uri="{147F2762-F138-4A5C-976F-8EAC2B608ADB}">
              <a16:predDERef xmlns:a16="http://schemas.microsoft.com/office/drawing/2014/main" pred="{216F2643-C898-493C-97C3-2A294B22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13" name="Picture 20">
          <a:extLst>
            <a:ext uri="{FF2B5EF4-FFF2-40B4-BE49-F238E27FC236}">
              <a16:creationId xmlns:a16="http://schemas.microsoft.com/office/drawing/2014/main" id="{03FD5FDC-7749-46AE-9E18-ACB41284F36C}"/>
            </a:ext>
            <a:ext uri="{147F2762-F138-4A5C-976F-8EAC2B608ADB}">
              <a16:predDERef xmlns:a16="http://schemas.microsoft.com/office/drawing/2014/main" pred="{5364F764-42C4-4288-89A8-1C52FBBA1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114" name="Picture 20">
          <a:extLst>
            <a:ext uri="{FF2B5EF4-FFF2-40B4-BE49-F238E27FC236}">
              <a16:creationId xmlns:a16="http://schemas.microsoft.com/office/drawing/2014/main" id="{4DDFD88F-DFFA-4A7C-9230-681CDE7669AB}"/>
            </a:ext>
            <a:ext uri="{147F2762-F138-4A5C-976F-8EAC2B608ADB}">
              <a16:predDERef xmlns:a16="http://schemas.microsoft.com/office/drawing/2014/main" pred="{03FD5FDC-7749-46AE-9E18-ACB41284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15" name="Picture 20">
          <a:extLst>
            <a:ext uri="{FF2B5EF4-FFF2-40B4-BE49-F238E27FC236}">
              <a16:creationId xmlns:a16="http://schemas.microsoft.com/office/drawing/2014/main" id="{4688E7CC-0591-40FA-B3C1-E80A18AD8331}"/>
            </a:ext>
            <a:ext uri="{147F2762-F138-4A5C-976F-8EAC2B608ADB}">
              <a16:predDERef xmlns:a16="http://schemas.microsoft.com/office/drawing/2014/main" pred="{4DDFD88F-DFFA-4A7C-9230-681CDE76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16" name="Picture 20">
          <a:extLst>
            <a:ext uri="{FF2B5EF4-FFF2-40B4-BE49-F238E27FC236}">
              <a16:creationId xmlns:a16="http://schemas.microsoft.com/office/drawing/2014/main" id="{50E65287-E01D-49E1-AD28-90A7F182FA02}"/>
            </a:ext>
            <a:ext uri="{147F2762-F138-4A5C-976F-8EAC2B608ADB}">
              <a16:predDERef xmlns:a16="http://schemas.microsoft.com/office/drawing/2014/main" pred="{4688E7CC-0591-40FA-B3C1-E80A18AD8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117" name="Picture 20">
          <a:extLst>
            <a:ext uri="{FF2B5EF4-FFF2-40B4-BE49-F238E27FC236}">
              <a16:creationId xmlns:a16="http://schemas.microsoft.com/office/drawing/2014/main" id="{F84C3BCC-B3C0-4D29-968F-563BE74B2735}"/>
            </a:ext>
            <a:ext uri="{147F2762-F138-4A5C-976F-8EAC2B608ADB}">
              <a16:predDERef xmlns:a16="http://schemas.microsoft.com/office/drawing/2014/main" pred="{50E65287-E01D-49E1-AD28-90A7F182F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18" name="Picture 20">
          <a:extLst>
            <a:ext uri="{FF2B5EF4-FFF2-40B4-BE49-F238E27FC236}">
              <a16:creationId xmlns:a16="http://schemas.microsoft.com/office/drawing/2014/main" id="{3E4CE8C1-8DF2-4F75-B566-DBC3F4A01AAB}"/>
            </a:ext>
            <a:ext uri="{147F2762-F138-4A5C-976F-8EAC2B608ADB}">
              <a16:predDERef xmlns:a16="http://schemas.microsoft.com/office/drawing/2014/main" pred="{F84C3BCC-B3C0-4D29-968F-563BE74B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19" name="Picture 20">
          <a:extLst>
            <a:ext uri="{FF2B5EF4-FFF2-40B4-BE49-F238E27FC236}">
              <a16:creationId xmlns:a16="http://schemas.microsoft.com/office/drawing/2014/main" id="{59365151-EA8D-4CC4-8F99-DE0D485DEC90}"/>
            </a:ext>
            <a:ext uri="{147F2762-F138-4A5C-976F-8EAC2B608ADB}">
              <a16:predDERef xmlns:a16="http://schemas.microsoft.com/office/drawing/2014/main" pred="{3E4CE8C1-8DF2-4F75-B566-DBC3F4A0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120" name="Picture 20">
          <a:extLst>
            <a:ext uri="{FF2B5EF4-FFF2-40B4-BE49-F238E27FC236}">
              <a16:creationId xmlns:a16="http://schemas.microsoft.com/office/drawing/2014/main" id="{03854167-463A-4390-A988-045A6E2AAABA}"/>
            </a:ext>
            <a:ext uri="{147F2762-F138-4A5C-976F-8EAC2B608ADB}">
              <a16:predDERef xmlns:a16="http://schemas.microsoft.com/office/drawing/2014/main" pred="{59365151-EA8D-4CC4-8F99-DE0D485D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0</xdr:rowOff>
    </xdr:from>
    <xdr:ext cx="9525" cy="88034"/>
    <xdr:pic>
      <xdr:nvPicPr>
        <xdr:cNvPr id="1121" name="Picture 20">
          <a:extLst>
            <a:ext uri="{FF2B5EF4-FFF2-40B4-BE49-F238E27FC236}">
              <a16:creationId xmlns:a16="http://schemas.microsoft.com/office/drawing/2014/main" id="{7F119A2A-6672-4601-AE29-753F6222A44C}"/>
            </a:ext>
            <a:ext uri="{147F2762-F138-4A5C-976F-8EAC2B608ADB}">
              <a16:predDERef xmlns:a16="http://schemas.microsoft.com/office/drawing/2014/main" pred="{03854167-463A-4390-A988-045A6E2AA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245</xdr:row>
      <xdr:rowOff>0</xdr:rowOff>
    </xdr:from>
    <xdr:ext cx="9525" cy="88034"/>
    <xdr:pic>
      <xdr:nvPicPr>
        <xdr:cNvPr id="1122" name="Picture 20">
          <a:extLst>
            <a:ext uri="{FF2B5EF4-FFF2-40B4-BE49-F238E27FC236}">
              <a16:creationId xmlns:a16="http://schemas.microsoft.com/office/drawing/2014/main" id="{C6C17F78-3E7F-45DA-ABA8-B0737E8EA549}"/>
            </a:ext>
            <a:ext uri="{147F2762-F138-4A5C-976F-8EAC2B608ADB}">
              <a16:predDERef xmlns:a16="http://schemas.microsoft.com/office/drawing/2014/main" pred="{7F119A2A-6672-4601-AE29-753F6222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34807325"/>
          <a:ext cx="9525" cy="8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3063875</xdr:colOff>
      <xdr:row>245</xdr:row>
      <xdr:rowOff>0</xdr:rowOff>
    </xdr:from>
    <xdr:ext cx="9525" cy="79375"/>
    <xdr:pic>
      <xdr:nvPicPr>
        <xdr:cNvPr id="1123" name="Picture 20">
          <a:extLst>
            <a:ext uri="{FF2B5EF4-FFF2-40B4-BE49-F238E27FC236}">
              <a16:creationId xmlns:a16="http://schemas.microsoft.com/office/drawing/2014/main" id="{E09041C9-1170-439D-B502-94184AE59448}"/>
            </a:ext>
            <a:ext uri="{147F2762-F138-4A5C-976F-8EAC2B608ADB}">
              <a16:predDERef xmlns:a16="http://schemas.microsoft.com/office/drawing/2014/main" pred="{C6C17F78-3E7F-45DA-ABA8-B0737E8E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" y="134807325"/>
          <a:ext cx="9525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6"/>
  <sheetViews>
    <sheetView tabSelected="1" view="pageBreakPreview" zoomScale="80" zoomScaleNormal="80" zoomScaleSheetLayoutView="80" workbookViewId="0">
      <pane ySplit="11" topLeftCell="A333" activePane="bottomLeft" state="frozen"/>
      <selection pane="bottomLeft" activeCell="A192" sqref="A192:XFD192"/>
    </sheetView>
  </sheetViews>
  <sheetFormatPr defaultColWidth="9.140625" defaultRowHeight="15" x14ac:dyDescent="0.2"/>
  <cols>
    <col min="1" max="1" width="15.7109375" style="40" customWidth="1"/>
    <col min="2" max="2" width="14.7109375" style="40" customWidth="1"/>
    <col min="3" max="3" width="15.42578125" style="75" customWidth="1"/>
    <col min="4" max="4" width="45.28515625" style="69" customWidth="1"/>
    <col min="5" max="5" width="60.28515625" style="69" customWidth="1"/>
    <col min="6" max="6" width="20.85546875" style="69" customWidth="1"/>
    <col min="7" max="16384" width="9.140625" style="45"/>
  </cols>
  <sheetData>
    <row r="1" spans="1:8" s="44" customFormat="1" ht="18" x14ac:dyDescent="0.25">
      <c r="A1" s="40"/>
      <c r="B1" s="41"/>
      <c r="C1" s="42"/>
      <c r="D1" s="43"/>
      <c r="E1" s="86" t="s">
        <v>391</v>
      </c>
      <c r="F1" s="89"/>
      <c r="G1" s="88"/>
      <c r="H1" s="88"/>
    </row>
    <row r="2" spans="1:8" s="44" customFormat="1" ht="18" x14ac:dyDescent="0.25">
      <c r="A2" s="40"/>
      <c r="B2" s="41"/>
      <c r="C2" s="42"/>
      <c r="D2" s="43"/>
      <c r="E2" s="86" t="s">
        <v>390</v>
      </c>
      <c r="F2" s="89"/>
      <c r="G2" s="88"/>
      <c r="H2" s="88"/>
    </row>
    <row r="3" spans="1:8" s="44" customFormat="1" ht="18" x14ac:dyDescent="0.25">
      <c r="A3" s="40"/>
      <c r="B3" s="41"/>
      <c r="C3" s="42"/>
      <c r="D3" s="43"/>
      <c r="E3" s="86" t="s">
        <v>392</v>
      </c>
      <c r="F3" s="89"/>
      <c r="G3" s="86"/>
      <c r="H3" s="86"/>
    </row>
    <row r="4" spans="1:8" s="44" customFormat="1" ht="15" customHeight="1" x14ac:dyDescent="0.25">
      <c r="A4" s="40"/>
      <c r="B4" s="41"/>
      <c r="C4" s="42"/>
      <c r="D4" s="43"/>
      <c r="E4" s="86" t="s">
        <v>393</v>
      </c>
      <c r="F4" s="89"/>
      <c r="G4" s="87"/>
      <c r="H4" s="87"/>
    </row>
    <row r="5" spans="1:8" s="44" customFormat="1" ht="15" customHeight="1" x14ac:dyDescent="0.25">
      <c r="A5" s="40"/>
      <c r="B5" s="41"/>
      <c r="C5" s="42"/>
      <c r="D5" s="43"/>
      <c r="E5" s="86"/>
      <c r="F5" s="89"/>
      <c r="G5" s="87"/>
      <c r="H5" s="87"/>
    </row>
    <row r="6" spans="1:8" ht="42.75" customHeight="1" x14ac:dyDescent="0.2">
      <c r="A6" s="90" t="s">
        <v>0</v>
      </c>
      <c r="B6" s="90"/>
      <c r="C6" s="90"/>
      <c r="D6" s="90"/>
      <c r="E6" s="90"/>
      <c r="F6" s="90"/>
    </row>
    <row r="7" spans="1:8" ht="15.75" x14ac:dyDescent="0.2">
      <c r="A7" s="46"/>
      <c r="B7" s="46"/>
      <c r="C7" s="46"/>
      <c r="D7" s="46"/>
      <c r="E7" s="46"/>
      <c r="F7" s="46"/>
    </row>
    <row r="8" spans="1:8" ht="15.75" x14ac:dyDescent="0.2">
      <c r="A8" s="46"/>
      <c r="B8" s="46"/>
      <c r="C8" s="46"/>
      <c r="D8" s="46"/>
      <c r="E8" s="46"/>
      <c r="F8" s="46"/>
    </row>
    <row r="9" spans="1:8" ht="15.75" customHeight="1" x14ac:dyDescent="0.2">
      <c r="A9" s="22" t="s">
        <v>1</v>
      </c>
      <c r="B9" s="23"/>
      <c r="C9" s="24"/>
      <c r="D9" s="25"/>
      <c r="E9" s="25"/>
      <c r="F9" s="47"/>
    </row>
    <row r="10" spans="1:8" x14ac:dyDescent="0.2">
      <c r="A10" s="26" t="s">
        <v>2</v>
      </c>
      <c r="B10" s="23"/>
      <c r="C10" s="24"/>
      <c r="D10" s="25"/>
      <c r="E10" s="25"/>
      <c r="F10" s="48" t="s">
        <v>3</v>
      </c>
    </row>
    <row r="11" spans="1:8" ht="99.75" x14ac:dyDescent="0.2">
      <c r="A11" s="1" t="s">
        <v>4</v>
      </c>
      <c r="B11" s="1" t="s">
        <v>5</v>
      </c>
      <c r="C11" s="49" t="s">
        <v>6</v>
      </c>
      <c r="D11" s="1" t="s">
        <v>7</v>
      </c>
      <c r="E11" s="1" t="s">
        <v>8</v>
      </c>
      <c r="F11" s="1" t="s">
        <v>9</v>
      </c>
    </row>
    <row r="12" spans="1:8" x14ac:dyDescent="0.2">
      <c r="A12" s="50">
        <v>1</v>
      </c>
      <c r="B12" s="50">
        <v>2</v>
      </c>
      <c r="C12" s="51">
        <v>3</v>
      </c>
      <c r="D12" s="52">
        <v>4</v>
      </c>
      <c r="E12" s="52">
        <v>5</v>
      </c>
      <c r="F12" s="52">
        <v>6</v>
      </c>
    </row>
    <row r="13" spans="1:8" ht="15.75" x14ac:dyDescent="0.2">
      <c r="A13" s="27" t="s">
        <v>10</v>
      </c>
      <c r="B13" s="27"/>
      <c r="C13" s="27"/>
      <c r="D13" s="4" t="s">
        <v>11</v>
      </c>
      <c r="E13" s="28"/>
      <c r="F13" s="68">
        <f>SUM(F15:F95)</f>
        <v>53265893.599999994</v>
      </c>
    </row>
    <row r="14" spans="1:8" ht="15.75" x14ac:dyDescent="0.2">
      <c r="A14" s="27" t="s">
        <v>12</v>
      </c>
      <c r="B14" s="27"/>
      <c r="C14" s="27"/>
      <c r="D14" s="3" t="s">
        <v>11</v>
      </c>
      <c r="E14" s="28"/>
      <c r="F14" s="53"/>
    </row>
    <row r="15" spans="1:8" s="54" customFormat="1" ht="30" x14ac:dyDescent="0.25">
      <c r="A15" s="56" t="s">
        <v>13</v>
      </c>
      <c r="B15" s="56" t="s">
        <v>14</v>
      </c>
      <c r="C15" s="56" t="s">
        <v>15</v>
      </c>
      <c r="D15" s="78" t="s">
        <v>16</v>
      </c>
      <c r="E15" s="79" t="s">
        <v>17</v>
      </c>
      <c r="F15" s="19">
        <v>29287.200000000001</v>
      </c>
    </row>
    <row r="16" spans="1:8" s="54" customFormat="1" ht="30" x14ac:dyDescent="0.25">
      <c r="A16" s="56" t="s">
        <v>13</v>
      </c>
      <c r="B16" s="56" t="s">
        <v>14</v>
      </c>
      <c r="C16" s="56" t="s">
        <v>15</v>
      </c>
      <c r="D16" s="78" t="s">
        <v>16</v>
      </c>
      <c r="E16" s="79" t="s">
        <v>18</v>
      </c>
      <c r="F16" s="19">
        <v>62203.199999999997</v>
      </c>
    </row>
    <row r="17" spans="1:6" s="54" customFormat="1" ht="45" x14ac:dyDescent="0.25">
      <c r="A17" s="56" t="s">
        <v>19</v>
      </c>
      <c r="B17" s="56" t="s">
        <v>20</v>
      </c>
      <c r="C17" s="56" t="s">
        <v>21</v>
      </c>
      <c r="D17" s="78" t="s">
        <v>22</v>
      </c>
      <c r="E17" s="79" t="s">
        <v>23</v>
      </c>
      <c r="F17" s="19">
        <v>486819.25</v>
      </c>
    </row>
    <row r="18" spans="1:6" s="54" customFormat="1" ht="45" x14ac:dyDescent="0.25">
      <c r="A18" s="56" t="s">
        <v>19</v>
      </c>
      <c r="B18" s="56" t="s">
        <v>20</v>
      </c>
      <c r="C18" s="56" t="s">
        <v>21</v>
      </c>
      <c r="D18" s="78" t="s">
        <v>22</v>
      </c>
      <c r="E18" s="79" t="s">
        <v>24</v>
      </c>
      <c r="F18" s="19">
        <v>41803.360000000001</v>
      </c>
    </row>
    <row r="19" spans="1:6" s="54" customFormat="1" ht="45" x14ac:dyDescent="0.25">
      <c r="A19" s="56" t="s">
        <v>19</v>
      </c>
      <c r="B19" s="56" t="s">
        <v>20</v>
      </c>
      <c r="C19" s="56" t="s">
        <v>21</v>
      </c>
      <c r="D19" s="78" t="s">
        <v>22</v>
      </c>
      <c r="E19" s="79" t="s">
        <v>25</v>
      </c>
      <c r="F19" s="19">
        <v>191135.78</v>
      </c>
    </row>
    <row r="20" spans="1:6" s="54" customFormat="1" ht="45" x14ac:dyDescent="0.25">
      <c r="A20" s="56" t="s">
        <v>19</v>
      </c>
      <c r="B20" s="56" t="s">
        <v>20</v>
      </c>
      <c r="C20" s="56" t="s">
        <v>21</v>
      </c>
      <c r="D20" s="78" t="s">
        <v>22</v>
      </c>
      <c r="E20" s="79" t="s">
        <v>26</v>
      </c>
      <c r="F20" s="19">
        <v>199683.6</v>
      </c>
    </row>
    <row r="21" spans="1:6" s="54" customFormat="1" ht="45" x14ac:dyDescent="0.25">
      <c r="A21" s="56" t="s">
        <v>19</v>
      </c>
      <c r="B21" s="56" t="s">
        <v>20</v>
      </c>
      <c r="C21" s="56" t="s">
        <v>21</v>
      </c>
      <c r="D21" s="78" t="s">
        <v>22</v>
      </c>
      <c r="E21" s="79" t="s">
        <v>27</v>
      </c>
      <c r="F21" s="19">
        <v>32963</v>
      </c>
    </row>
    <row r="22" spans="1:6" s="54" customFormat="1" ht="45" x14ac:dyDescent="0.25">
      <c r="A22" s="56" t="s">
        <v>19</v>
      </c>
      <c r="B22" s="56" t="s">
        <v>20</v>
      </c>
      <c r="C22" s="56" t="s">
        <v>21</v>
      </c>
      <c r="D22" s="78" t="s">
        <v>22</v>
      </c>
      <c r="E22" s="79" t="s">
        <v>28</v>
      </c>
      <c r="F22" s="19">
        <v>58397.14</v>
      </c>
    </row>
    <row r="23" spans="1:6" s="54" customFormat="1" ht="45" x14ac:dyDescent="0.25">
      <c r="A23" s="56" t="s">
        <v>19</v>
      </c>
      <c r="B23" s="56" t="s">
        <v>20</v>
      </c>
      <c r="C23" s="56" t="s">
        <v>21</v>
      </c>
      <c r="D23" s="78" t="s">
        <v>22</v>
      </c>
      <c r="E23" s="79" t="s">
        <v>29</v>
      </c>
      <c r="F23" s="19">
        <v>79254.16</v>
      </c>
    </row>
    <row r="24" spans="1:6" s="54" customFormat="1" ht="45" x14ac:dyDescent="0.25">
      <c r="A24" s="56" t="s">
        <v>19</v>
      </c>
      <c r="B24" s="56" t="s">
        <v>20</v>
      </c>
      <c r="C24" s="56" t="s">
        <v>21</v>
      </c>
      <c r="D24" s="78" t="s">
        <v>22</v>
      </c>
      <c r="E24" s="79" t="s">
        <v>30</v>
      </c>
      <c r="F24" s="19">
        <v>33528.83</v>
      </c>
    </row>
    <row r="25" spans="1:6" s="54" customFormat="1" ht="45" x14ac:dyDescent="0.25">
      <c r="A25" s="56" t="s">
        <v>19</v>
      </c>
      <c r="B25" s="56" t="s">
        <v>20</v>
      </c>
      <c r="C25" s="56" t="s">
        <v>21</v>
      </c>
      <c r="D25" s="78" t="s">
        <v>22</v>
      </c>
      <c r="E25" s="79" t="s">
        <v>31</v>
      </c>
      <c r="F25" s="19">
        <v>38919.17</v>
      </c>
    </row>
    <row r="26" spans="1:6" s="54" customFormat="1" ht="45" x14ac:dyDescent="0.25">
      <c r="A26" s="56" t="s">
        <v>19</v>
      </c>
      <c r="B26" s="56" t="s">
        <v>20</v>
      </c>
      <c r="C26" s="56" t="s">
        <v>21</v>
      </c>
      <c r="D26" s="78" t="s">
        <v>22</v>
      </c>
      <c r="E26" s="79" t="s">
        <v>32</v>
      </c>
      <c r="F26" s="19">
        <v>123303.41</v>
      </c>
    </row>
    <row r="27" spans="1:6" s="54" customFormat="1" ht="45" x14ac:dyDescent="0.25">
      <c r="A27" s="56" t="s">
        <v>19</v>
      </c>
      <c r="B27" s="56" t="s">
        <v>20</v>
      </c>
      <c r="C27" s="56" t="s">
        <v>21</v>
      </c>
      <c r="D27" s="78" t="s">
        <v>22</v>
      </c>
      <c r="E27" s="79" t="s">
        <v>33</v>
      </c>
      <c r="F27" s="19">
        <v>29288.560000000001</v>
      </c>
    </row>
    <row r="28" spans="1:6" s="54" customFormat="1" ht="45" x14ac:dyDescent="0.25">
      <c r="A28" s="56" t="s">
        <v>19</v>
      </c>
      <c r="B28" s="56" t="s">
        <v>20</v>
      </c>
      <c r="C28" s="56" t="s">
        <v>21</v>
      </c>
      <c r="D28" s="78" t="s">
        <v>22</v>
      </c>
      <c r="E28" s="79" t="s">
        <v>34</v>
      </c>
      <c r="F28" s="19">
        <v>3000213.52</v>
      </c>
    </row>
    <row r="29" spans="1:6" s="54" customFormat="1" ht="75" x14ac:dyDescent="0.25">
      <c r="A29" s="56" t="s">
        <v>35</v>
      </c>
      <c r="B29" s="56" t="s">
        <v>36</v>
      </c>
      <c r="C29" s="56" t="s">
        <v>37</v>
      </c>
      <c r="D29" s="78" t="s">
        <v>38</v>
      </c>
      <c r="E29" s="79" t="s">
        <v>39</v>
      </c>
      <c r="F29" s="19">
        <v>10735.37</v>
      </c>
    </row>
    <row r="30" spans="1:6" s="54" customFormat="1" ht="60" x14ac:dyDescent="0.25">
      <c r="A30" s="56" t="s">
        <v>35</v>
      </c>
      <c r="B30" s="56" t="s">
        <v>36</v>
      </c>
      <c r="C30" s="56" t="s">
        <v>37</v>
      </c>
      <c r="D30" s="78" t="s">
        <v>38</v>
      </c>
      <c r="E30" s="79" t="s">
        <v>40</v>
      </c>
      <c r="F30" s="19">
        <v>101207.92</v>
      </c>
    </row>
    <row r="31" spans="1:6" s="54" customFormat="1" ht="45" x14ac:dyDescent="0.25">
      <c r="A31" s="56" t="s">
        <v>13</v>
      </c>
      <c r="B31" s="56" t="s">
        <v>14</v>
      </c>
      <c r="C31" s="56" t="s">
        <v>15</v>
      </c>
      <c r="D31" s="78" t="s">
        <v>16</v>
      </c>
      <c r="E31" s="79" t="s">
        <v>41</v>
      </c>
      <c r="F31" s="19">
        <v>165000</v>
      </c>
    </row>
    <row r="32" spans="1:6" s="54" customFormat="1" ht="30" x14ac:dyDescent="0.25">
      <c r="A32" s="56" t="s">
        <v>13</v>
      </c>
      <c r="B32" s="56" t="s">
        <v>14</v>
      </c>
      <c r="C32" s="56" t="s">
        <v>15</v>
      </c>
      <c r="D32" s="78" t="s">
        <v>16</v>
      </c>
      <c r="E32" s="79" t="s">
        <v>42</v>
      </c>
      <c r="F32" s="19">
        <v>50033.61</v>
      </c>
    </row>
    <row r="33" spans="1:6" s="54" customFormat="1" ht="45" x14ac:dyDescent="0.25">
      <c r="A33" s="56" t="s">
        <v>19</v>
      </c>
      <c r="B33" s="56" t="s">
        <v>20</v>
      </c>
      <c r="C33" s="56" t="s">
        <v>21</v>
      </c>
      <c r="D33" s="78" t="s">
        <v>22</v>
      </c>
      <c r="E33" s="79" t="s">
        <v>43</v>
      </c>
      <c r="F33" s="19">
        <v>100000</v>
      </c>
    </row>
    <row r="34" spans="1:6" s="54" customFormat="1" ht="45" x14ac:dyDescent="0.25">
      <c r="A34" s="56" t="s">
        <v>19</v>
      </c>
      <c r="B34" s="56" t="s">
        <v>20</v>
      </c>
      <c r="C34" s="56" t="s">
        <v>21</v>
      </c>
      <c r="D34" s="78" t="s">
        <v>22</v>
      </c>
      <c r="E34" s="79" t="s">
        <v>44</v>
      </c>
      <c r="F34" s="19">
        <v>61448.2</v>
      </c>
    </row>
    <row r="35" spans="1:6" s="54" customFormat="1" ht="45" x14ac:dyDescent="0.25">
      <c r="A35" s="56" t="s">
        <v>19</v>
      </c>
      <c r="B35" s="56" t="s">
        <v>20</v>
      </c>
      <c r="C35" s="56" t="s">
        <v>21</v>
      </c>
      <c r="D35" s="78" t="s">
        <v>22</v>
      </c>
      <c r="E35" s="79" t="s">
        <v>45</v>
      </c>
      <c r="F35" s="19">
        <v>117424.12</v>
      </c>
    </row>
    <row r="36" spans="1:6" s="54" customFormat="1" ht="45" x14ac:dyDescent="0.25">
      <c r="A36" s="56" t="s">
        <v>19</v>
      </c>
      <c r="B36" s="56" t="s">
        <v>20</v>
      </c>
      <c r="C36" s="56" t="s">
        <v>21</v>
      </c>
      <c r="D36" s="78" t="s">
        <v>22</v>
      </c>
      <c r="E36" s="79" t="s">
        <v>46</v>
      </c>
      <c r="F36" s="19">
        <v>75000</v>
      </c>
    </row>
    <row r="37" spans="1:6" s="54" customFormat="1" ht="60" x14ac:dyDescent="0.25">
      <c r="A37" s="56" t="s">
        <v>19</v>
      </c>
      <c r="B37" s="56" t="s">
        <v>20</v>
      </c>
      <c r="C37" s="56" t="s">
        <v>21</v>
      </c>
      <c r="D37" s="78" t="s">
        <v>22</v>
      </c>
      <c r="E37" s="79" t="s">
        <v>47</v>
      </c>
      <c r="F37" s="19">
        <v>150701.42000000001</v>
      </c>
    </row>
    <row r="38" spans="1:6" s="54" customFormat="1" ht="45" x14ac:dyDescent="0.25">
      <c r="A38" s="56" t="s">
        <v>19</v>
      </c>
      <c r="B38" s="56" t="s">
        <v>20</v>
      </c>
      <c r="C38" s="56" t="s">
        <v>21</v>
      </c>
      <c r="D38" s="78" t="s">
        <v>22</v>
      </c>
      <c r="E38" s="79" t="s">
        <v>48</v>
      </c>
      <c r="F38" s="19">
        <v>90000</v>
      </c>
    </row>
    <row r="39" spans="1:6" s="54" customFormat="1" ht="45" x14ac:dyDescent="0.25">
      <c r="A39" s="56" t="s">
        <v>19</v>
      </c>
      <c r="B39" s="56" t="s">
        <v>20</v>
      </c>
      <c r="C39" s="56" t="s">
        <v>21</v>
      </c>
      <c r="D39" s="78" t="s">
        <v>22</v>
      </c>
      <c r="E39" s="79" t="s">
        <v>49</v>
      </c>
      <c r="F39" s="19">
        <v>109619.53</v>
      </c>
    </row>
    <row r="40" spans="1:6" s="54" customFormat="1" ht="60" x14ac:dyDescent="0.25">
      <c r="A40" s="56" t="s">
        <v>19</v>
      </c>
      <c r="B40" s="56" t="s">
        <v>20</v>
      </c>
      <c r="C40" s="56" t="s">
        <v>21</v>
      </c>
      <c r="D40" s="78" t="s">
        <v>22</v>
      </c>
      <c r="E40" s="79" t="s">
        <v>50</v>
      </c>
      <c r="F40" s="19">
        <v>366313.85</v>
      </c>
    </row>
    <row r="41" spans="1:6" s="54" customFormat="1" ht="45" x14ac:dyDescent="0.25">
      <c r="A41" s="56" t="s">
        <v>19</v>
      </c>
      <c r="B41" s="56" t="s">
        <v>20</v>
      </c>
      <c r="C41" s="56" t="s">
        <v>21</v>
      </c>
      <c r="D41" s="78" t="s">
        <v>22</v>
      </c>
      <c r="E41" s="79" t="s">
        <v>51</v>
      </c>
      <c r="F41" s="19">
        <v>78854.14</v>
      </c>
    </row>
    <row r="42" spans="1:6" s="54" customFormat="1" ht="45" x14ac:dyDescent="0.25">
      <c r="A42" s="56" t="s">
        <v>19</v>
      </c>
      <c r="B42" s="56" t="s">
        <v>20</v>
      </c>
      <c r="C42" s="56" t="s">
        <v>21</v>
      </c>
      <c r="D42" s="78" t="s">
        <v>22</v>
      </c>
      <c r="E42" s="79" t="s">
        <v>52</v>
      </c>
      <c r="F42" s="19">
        <v>20000</v>
      </c>
    </row>
    <row r="43" spans="1:6" s="54" customFormat="1" ht="45" x14ac:dyDescent="0.25">
      <c r="A43" s="56" t="s">
        <v>19</v>
      </c>
      <c r="B43" s="56" t="s">
        <v>20</v>
      </c>
      <c r="C43" s="56" t="s">
        <v>21</v>
      </c>
      <c r="D43" s="78" t="s">
        <v>22</v>
      </c>
      <c r="E43" s="79" t="s">
        <v>53</v>
      </c>
      <c r="F43" s="19">
        <v>192798.95</v>
      </c>
    </row>
    <row r="44" spans="1:6" s="54" customFormat="1" ht="45" x14ac:dyDescent="0.25">
      <c r="A44" s="56" t="s">
        <v>19</v>
      </c>
      <c r="B44" s="56" t="s">
        <v>20</v>
      </c>
      <c r="C44" s="56" t="s">
        <v>21</v>
      </c>
      <c r="D44" s="78" t="s">
        <v>22</v>
      </c>
      <c r="E44" s="79" t="s">
        <v>54</v>
      </c>
      <c r="F44" s="19">
        <v>60000</v>
      </c>
    </row>
    <row r="45" spans="1:6" s="54" customFormat="1" ht="45" x14ac:dyDescent="0.25">
      <c r="A45" s="56" t="s">
        <v>19</v>
      </c>
      <c r="B45" s="56" t="s">
        <v>20</v>
      </c>
      <c r="C45" s="56" t="s">
        <v>21</v>
      </c>
      <c r="D45" s="78" t="s">
        <v>22</v>
      </c>
      <c r="E45" s="79" t="s">
        <v>55</v>
      </c>
      <c r="F45" s="19">
        <v>42496.5</v>
      </c>
    </row>
    <row r="46" spans="1:6" s="54" customFormat="1" ht="45" x14ac:dyDescent="0.25">
      <c r="A46" s="56" t="s">
        <v>19</v>
      </c>
      <c r="B46" s="56" t="s">
        <v>20</v>
      </c>
      <c r="C46" s="56" t="s">
        <v>21</v>
      </c>
      <c r="D46" s="78" t="s">
        <v>22</v>
      </c>
      <c r="E46" s="79" t="s">
        <v>56</v>
      </c>
      <c r="F46" s="19">
        <v>216388.2</v>
      </c>
    </row>
    <row r="47" spans="1:6" s="54" customFormat="1" ht="60" x14ac:dyDescent="0.25">
      <c r="A47" s="56" t="s">
        <v>19</v>
      </c>
      <c r="B47" s="56" t="s">
        <v>20</v>
      </c>
      <c r="C47" s="56" t="s">
        <v>21</v>
      </c>
      <c r="D47" s="78" t="s">
        <v>22</v>
      </c>
      <c r="E47" s="79" t="s">
        <v>57</v>
      </c>
      <c r="F47" s="19">
        <v>199968.8</v>
      </c>
    </row>
    <row r="48" spans="1:6" s="54" customFormat="1" ht="45" x14ac:dyDescent="0.25">
      <c r="A48" s="56" t="s">
        <v>19</v>
      </c>
      <c r="B48" s="56" t="s">
        <v>20</v>
      </c>
      <c r="C48" s="56" t="s">
        <v>21</v>
      </c>
      <c r="D48" s="78" t="s">
        <v>22</v>
      </c>
      <c r="E48" s="79" t="s">
        <v>58</v>
      </c>
      <c r="F48" s="19">
        <v>77452.33</v>
      </c>
    </row>
    <row r="49" spans="1:6" s="55" customFormat="1" ht="45" x14ac:dyDescent="0.25">
      <c r="A49" s="56" t="s">
        <v>19</v>
      </c>
      <c r="B49" s="56" t="s">
        <v>20</v>
      </c>
      <c r="C49" s="56" t="s">
        <v>21</v>
      </c>
      <c r="D49" s="78" t="s">
        <v>22</v>
      </c>
      <c r="E49" s="79" t="s">
        <v>59</v>
      </c>
      <c r="F49" s="19">
        <v>88903.48</v>
      </c>
    </row>
    <row r="50" spans="1:6" s="55" customFormat="1" ht="60" x14ac:dyDescent="0.25">
      <c r="A50" s="56" t="s">
        <v>19</v>
      </c>
      <c r="B50" s="56" t="s">
        <v>20</v>
      </c>
      <c r="C50" s="56" t="s">
        <v>21</v>
      </c>
      <c r="D50" s="78" t="s">
        <v>22</v>
      </c>
      <c r="E50" s="79" t="s">
        <v>60</v>
      </c>
      <c r="F50" s="19">
        <v>53450.39</v>
      </c>
    </row>
    <row r="51" spans="1:6" s="54" customFormat="1" ht="45" x14ac:dyDescent="0.25">
      <c r="A51" s="56" t="s">
        <v>19</v>
      </c>
      <c r="B51" s="56" t="s">
        <v>20</v>
      </c>
      <c r="C51" s="56" t="s">
        <v>21</v>
      </c>
      <c r="D51" s="78" t="s">
        <v>22</v>
      </c>
      <c r="E51" s="79" t="s">
        <v>61</v>
      </c>
      <c r="F51" s="19">
        <v>62631.57</v>
      </c>
    </row>
    <row r="52" spans="1:6" ht="45" x14ac:dyDescent="0.2">
      <c r="A52" s="56" t="s">
        <v>19</v>
      </c>
      <c r="B52" s="56" t="s">
        <v>20</v>
      </c>
      <c r="C52" s="56" t="s">
        <v>21</v>
      </c>
      <c r="D52" s="78" t="s">
        <v>22</v>
      </c>
      <c r="E52" s="79" t="s">
        <v>62</v>
      </c>
      <c r="F52" s="19">
        <v>24323.96</v>
      </c>
    </row>
    <row r="53" spans="1:6" ht="45" x14ac:dyDescent="0.2">
      <c r="A53" s="56" t="s">
        <v>19</v>
      </c>
      <c r="B53" s="56" t="s">
        <v>20</v>
      </c>
      <c r="C53" s="56" t="s">
        <v>21</v>
      </c>
      <c r="D53" s="78" t="s">
        <v>22</v>
      </c>
      <c r="E53" s="79" t="s">
        <v>63</v>
      </c>
      <c r="F53" s="19">
        <v>18882.7</v>
      </c>
    </row>
    <row r="54" spans="1:6" ht="45" x14ac:dyDescent="0.2">
      <c r="A54" s="56" t="s">
        <v>19</v>
      </c>
      <c r="B54" s="56" t="s">
        <v>20</v>
      </c>
      <c r="C54" s="56" t="s">
        <v>21</v>
      </c>
      <c r="D54" s="78" t="s">
        <v>22</v>
      </c>
      <c r="E54" s="79" t="s">
        <v>64</v>
      </c>
      <c r="F54" s="19">
        <v>24750.59</v>
      </c>
    </row>
    <row r="55" spans="1:6" ht="45" x14ac:dyDescent="0.2">
      <c r="A55" s="56" t="s">
        <v>19</v>
      </c>
      <c r="B55" s="56" t="s">
        <v>20</v>
      </c>
      <c r="C55" s="56" t="s">
        <v>21</v>
      </c>
      <c r="D55" s="78" t="s">
        <v>22</v>
      </c>
      <c r="E55" s="79" t="s">
        <v>65</v>
      </c>
      <c r="F55" s="19">
        <v>24847.26</v>
      </c>
    </row>
    <row r="56" spans="1:6" ht="45" x14ac:dyDescent="0.2">
      <c r="A56" s="56" t="s">
        <v>19</v>
      </c>
      <c r="B56" s="56" t="s">
        <v>20</v>
      </c>
      <c r="C56" s="56" t="s">
        <v>21</v>
      </c>
      <c r="D56" s="78" t="s">
        <v>22</v>
      </c>
      <c r="E56" s="79" t="s">
        <v>66</v>
      </c>
      <c r="F56" s="19">
        <v>43054.6</v>
      </c>
    </row>
    <row r="57" spans="1:6" ht="45" x14ac:dyDescent="0.2">
      <c r="A57" s="56" t="s">
        <v>19</v>
      </c>
      <c r="B57" s="56" t="s">
        <v>20</v>
      </c>
      <c r="C57" s="56" t="s">
        <v>21</v>
      </c>
      <c r="D57" s="78" t="s">
        <v>22</v>
      </c>
      <c r="E57" s="79" t="s">
        <v>67</v>
      </c>
      <c r="F57" s="19">
        <v>84593.600000000006</v>
      </c>
    </row>
    <row r="58" spans="1:6" ht="45" x14ac:dyDescent="0.2">
      <c r="A58" s="56" t="s">
        <v>19</v>
      </c>
      <c r="B58" s="56" t="s">
        <v>20</v>
      </c>
      <c r="C58" s="56" t="s">
        <v>21</v>
      </c>
      <c r="D58" s="78" t="s">
        <v>22</v>
      </c>
      <c r="E58" s="79" t="s">
        <v>68</v>
      </c>
      <c r="F58" s="19">
        <v>9982.0499999999993</v>
      </c>
    </row>
    <row r="59" spans="1:6" ht="45" x14ac:dyDescent="0.2">
      <c r="A59" s="56" t="s">
        <v>19</v>
      </c>
      <c r="B59" s="56" t="s">
        <v>20</v>
      </c>
      <c r="C59" s="56" t="s">
        <v>21</v>
      </c>
      <c r="D59" s="78" t="s">
        <v>22</v>
      </c>
      <c r="E59" s="79" t="s">
        <v>69</v>
      </c>
      <c r="F59" s="19">
        <v>30194.78</v>
      </c>
    </row>
    <row r="60" spans="1:6" ht="45" x14ac:dyDescent="0.2">
      <c r="A60" s="56" t="s">
        <v>19</v>
      </c>
      <c r="B60" s="56" t="s">
        <v>20</v>
      </c>
      <c r="C60" s="56" t="s">
        <v>21</v>
      </c>
      <c r="D60" s="78" t="s">
        <v>22</v>
      </c>
      <c r="E60" s="79" t="s">
        <v>70</v>
      </c>
      <c r="F60" s="19">
        <v>26880.52</v>
      </c>
    </row>
    <row r="61" spans="1:6" ht="45" x14ac:dyDescent="0.2">
      <c r="A61" s="56" t="s">
        <v>19</v>
      </c>
      <c r="B61" s="56" t="s">
        <v>20</v>
      </c>
      <c r="C61" s="56" t="s">
        <v>21</v>
      </c>
      <c r="D61" s="78" t="s">
        <v>22</v>
      </c>
      <c r="E61" s="79" t="s">
        <v>71</v>
      </c>
      <c r="F61" s="19">
        <v>12513.2</v>
      </c>
    </row>
    <row r="62" spans="1:6" ht="45" x14ac:dyDescent="0.2">
      <c r="A62" s="56" t="s">
        <v>19</v>
      </c>
      <c r="B62" s="56" t="s">
        <v>20</v>
      </c>
      <c r="C62" s="56" t="s">
        <v>21</v>
      </c>
      <c r="D62" s="78" t="s">
        <v>22</v>
      </c>
      <c r="E62" s="79" t="s">
        <v>72</v>
      </c>
      <c r="F62" s="19">
        <v>43114.3</v>
      </c>
    </row>
    <row r="63" spans="1:6" ht="60" x14ac:dyDescent="0.2">
      <c r="A63" s="56" t="s">
        <v>19</v>
      </c>
      <c r="B63" s="56" t="s">
        <v>20</v>
      </c>
      <c r="C63" s="56" t="s">
        <v>21</v>
      </c>
      <c r="D63" s="78" t="s">
        <v>22</v>
      </c>
      <c r="E63" s="79" t="s">
        <v>73</v>
      </c>
      <c r="F63" s="19">
        <v>19134.77</v>
      </c>
    </row>
    <row r="64" spans="1:6" ht="45" x14ac:dyDescent="0.2">
      <c r="A64" s="56" t="s">
        <v>35</v>
      </c>
      <c r="B64" s="56" t="s">
        <v>36</v>
      </c>
      <c r="C64" s="56" t="s">
        <v>37</v>
      </c>
      <c r="D64" s="78" t="s">
        <v>38</v>
      </c>
      <c r="E64" s="79" t="s">
        <v>74</v>
      </c>
      <c r="F64" s="19">
        <v>19339.54</v>
      </c>
    </row>
    <row r="65" spans="1:6" ht="30" x14ac:dyDescent="0.2">
      <c r="A65" s="56" t="s">
        <v>13</v>
      </c>
      <c r="B65" s="56" t="s">
        <v>14</v>
      </c>
      <c r="C65" s="56" t="s">
        <v>15</v>
      </c>
      <c r="D65" s="78" t="s">
        <v>16</v>
      </c>
      <c r="E65" s="79" t="s">
        <v>75</v>
      </c>
      <c r="F65" s="19">
        <v>500000</v>
      </c>
    </row>
    <row r="66" spans="1:6" ht="45" x14ac:dyDescent="0.2">
      <c r="A66" s="56" t="s">
        <v>19</v>
      </c>
      <c r="B66" s="56" t="s">
        <v>20</v>
      </c>
      <c r="C66" s="56" t="s">
        <v>21</v>
      </c>
      <c r="D66" s="78" t="s">
        <v>22</v>
      </c>
      <c r="E66" s="79" t="s">
        <v>76</v>
      </c>
      <c r="F66" s="19">
        <v>5800000</v>
      </c>
    </row>
    <row r="67" spans="1:6" ht="45" x14ac:dyDescent="0.2">
      <c r="A67" s="56" t="s">
        <v>19</v>
      </c>
      <c r="B67" s="56" t="s">
        <v>20</v>
      </c>
      <c r="C67" s="56" t="s">
        <v>21</v>
      </c>
      <c r="D67" s="78" t="s">
        <v>22</v>
      </c>
      <c r="E67" s="79" t="s">
        <v>77</v>
      </c>
      <c r="F67" s="19">
        <v>100000</v>
      </c>
    </row>
    <row r="68" spans="1:6" ht="45" x14ac:dyDescent="0.2">
      <c r="A68" s="56" t="s">
        <v>19</v>
      </c>
      <c r="B68" s="56" t="s">
        <v>20</v>
      </c>
      <c r="C68" s="56" t="s">
        <v>21</v>
      </c>
      <c r="D68" s="78" t="s">
        <v>22</v>
      </c>
      <c r="E68" s="79" t="s">
        <v>78</v>
      </c>
      <c r="F68" s="19">
        <v>100000</v>
      </c>
    </row>
    <row r="69" spans="1:6" ht="45" x14ac:dyDescent="0.2">
      <c r="A69" s="56" t="s">
        <v>19</v>
      </c>
      <c r="B69" s="56" t="s">
        <v>20</v>
      </c>
      <c r="C69" s="56" t="s">
        <v>21</v>
      </c>
      <c r="D69" s="78" t="s">
        <v>22</v>
      </c>
      <c r="E69" s="79" t="s">
        <v>79</v>
      </c>
      <c r="F69" s="19">
        <v>5030248.84</v>
      </c>
    </row>
    <row r="70" spans="1:6" ht="45" x14ac:dyDescent="0.2">
      <c r="A70" s="56" t="s">
        <v>19</v>
      </c>
      <c r="B70" s="56" t="s">
        <v>20</v>
      </c>
      <c r="C70" s="56" t="s">
        <v>21</v>
      </c>
      <c r="D70" s="78" t="s">
        <v>22</v>
      </c>
      <c r="E70" s="79" t="s">
        <v>80</v>
      </c>
      <c r="F70" s="19">
        <v>1500000</v>
      </c>
    </row>
    <row r="71" spans="1:6" ht="60" x14ac:dyDescent="0.2">
      <c r="A71" s="56" t="s">
        <v>19</v>
      </c>
      <c r="B71" s="56" t="s">
        <v>20</v>
      </c>
      <c r="C71" s="56" t="s">
        <v>21</v>
      </c>
      <c r="D71" s="78" t="s">
        <v>22</v>
      </c>
      <c r="E71" s="79" t="s">
        <v>81</v>
      </c>
      <c r="F71" s="19">
        <v>1051500</v>
      </c>
    </row>
    <row r="72" spans="1:6" ht="45" x14ac:dyDescent="0.2">
      <c r="A72" s="56" t="s">
        <v>19</v>
      </c>
      <c r="B72" s="56" t="s">
        <v>20</v>
      </c>
      <c r="C72" s="56" t="s">
        <v>21</v>
      </c>
      <c r="D72" s="78" t="s">
        <v>22</v>
      </c>
      <c r="E72" s="79" t="s">
        <v>82</v>
      </c>
      <c r="F72" s="19">
        <v>1360427.31</v>
      </c>
    </row>
    <row r="73" spans="1:6" ht="45" x14ac:dyDescent="0.2">
      <c r="A73" s="56" t="s">
        <v>19</v>
      </c>
      <c r="B73" s="56" t="s">
        <v>20</v>
      </c>
      <c r="C73" s="56" t="s">
        <v>21</v>
      </c>
      <c r="D73" s="78" t="s">
        <v>22</v>
      </c>
      <c r="E73" s="79" t="s">
        <v>83</v>
      </c>
      <c r="F73" s="19">
        <v>1000000</v>
      </c>
    </row>
    <row r="74" spans="1:6" ht="45" x14ac:dyDescent="0.2">
      <c r="A74" s="56" t="s">
        <v>19</v>
      </c>
      <c r="B74" s="56" t="s">
        <v>20</v>
      </c>
      <c r="C74" s="56" t="s">
        <v>21</v>
      </c>
      <c r="D74" s="78" t="s">
        <v>22</v>
      </c>
      <c r="E74" s="79" t="s">
        <v>84</v>
      </c>
      <c r="F74" s="19">
        <v>800000</v>
      </c>
    </row>
    <row r="75" spans="1:6" ht="60" x14ac:dyDescent="0.2">
      <c r="A75" s="56" t="s">
        <v>19</v>
      </c>
      <c r="B75" s="56" t="s">
        <v>20</v>
      </c>
      <c r="C75" s="56" t="s">
        <v>21</v>
      </c>
      <c r="D75" s="78" t="s">
        <v>22</v>
      </c>
      <c r="E75" s="79" t="s">
        <v>85</v>
      </c>
      <c r="F75" s="19">
        <v>1000000</v>
      </c>
    </row>
    <row r="76" spans="1:6" ht="45" x14ac:dyDescent="0.2">
      <c r="A76" s="56" t="s">
        <v>19</v>
      </c>
      <c r="B76" s="56" t="s">
        <v>20</v>
      </c>
      <c r="C76" s="56" t="s">
        <v>21</v>
      </c>
      <c r="D76" s="78" t="s">
        <v>22</v>
      </c>
      <c r="E76" s="79" t="s">
        <v>86</v>
      </c>
      <c r="F76" s="19">
        <v>1000000</v>
      </c>
    </row>
    <row r="77" spans="1:6" ht="45" x14ac:dyDescent="0.2">
      <c r="A77" s="56" t="s">
        <v>19</v>
      </c>
      <c r="B77" s="56" t="s">
        <v>20</v>
      </c>
      <c r="C77" s="56" t="s">
        <v>21</v>
      </c>
      <c r="D77" s="78" t="s">
        <v>22</v>
      </c>
      <c r="E77" s="79" t="s">
        <v>87</v>
      </c>
      <c r="F77" s="19">
        <v>1000000</v>
      </c>
    </row>
    <row r="78" spans="1:6" ht="45" x14ac:dyDescent="0.2">
      <c r="A78" s="56" t="s">
        <v>19</v>
      </c>
      <c r="B78" s="56" t="s">
        <v>20</v>
      </c>
      <c r="C78" s="56" t="s">
        <v>21</v>
      </c>
      <c r="D78" s="78" t="s">
        <v>22</v>
      </c>
      <c r="E78" s="79" t="s">
        <v>88</v>
      </c>
      <c r="F78" s="19">
        <v>100000</v>
      </c>
    </row>
    <row r="79" spans="1:6" ht="60" x14ac:dyDescent="0.2">
      <c r="A79" s="56" t="s">
        <v>19</v>
      </c>
      <c r="B79" s="56" t="s">
        <v>20</v>
      </c>
      <c r="C79" s="56" t="s">
        <v>21</v>
      </c>
      <c r="D79" s="78" t="s">
        <v>22</v>
      </c>
      <c r="E79" s="79" t="s">
        <v>89</v>
      </c>
      <c r="F79" s="19">
        <v>800000</v>
      </c>
    </row>
    <row r="80" spans="1:6" ht="45" x14ac:dyDescent="0.2">
      <c r="A80" s="56" t="s">
        <v>19</v>
      </c>
      <c r="B80" s="56" t="s">
        <v>20</v>
      </c>
      <c r="C80" s="56" t="s">
        <v>21</v>
      </c>
      <c r="D80" s="78" t="s">
        <v>22</v>
      </c>
      <c r="E80" s="79" t="s">
        <v>90</v>
      </c>
      <c r="F80" s="19">
        <v>500000</v>
      </c>
    </row>
    <row r="81" spans="1:6" ht="60" x14ac:dyDescent="0.2">
      <c r="A81" s="56" t="s">
        <v>19</v>
      </c>
      <c r="B81" s="56" t="s">
        <v>20</v>
      </c>
      <c r="C81" s="56" t="s">
        <v>21</v>
      </c>
      <c r="D81" s="78" t="s">
        <v>22</v>
      </c>
      <c r="E81" s="79" t="s">
        <v>91</v>
      </c>
      <c r="F81" s="19">
        <v>500000</v>
      </c>
    </row>
    <row r="82" spans="1:6" ht="45" x14ac:dyDescent="0.2">
      <c r="A82" s="56" t="s">
        <v>19</v>
      </c>
      <c r="B82" s="56" t="s">
        <v>20</v>
      </c>
      <c r="C82" s="56" t="s">
        <v>21</v>
      </c>
      <c r="D82" s="78" t="s">
        <v>22</v>
      </c>
      <c r="E82" s="79" t="s">
        <v>92</v>
      </c>
      <c r="F82" s="19">
        <f>1500000-220000</f>
        <v>1280000</v>
      </c>
    </row>
    <row r="83" spans="1:6" ht="60" x14ac:dyDescent="0.2">
      <c r="A83" s="56" t="s">
        <v>19</v>
      </c>
      <c r="B83" s="56" t="s">
        <v>20</v>
      </c>
      <c r="C83" s="56" t="s">
        <v>21</v>
      </c>
      <c r="D83" s="78" t="s">
        <v>22</v>
      </c>
      <c r="E83" s="79" t="s">
        <v>93</v>
      </c>
      <c r="F83" s="19">
        <v>1500000</v>
      </c>
    </row>
    <row r="84" spans="1:6" ht="45" x14ac:dyDescent="0.2">
      <c r="A84" s="56" t="s">
        <v>19</v>
      </c>
      <c r="B84" s="56" t="s">
        <v>20</v>
      </c>
      <c r="C84" s="56" t="s">
        <v>21</v>
      </c>
      <c r="D84" s="78" t="s">
        <v>22</v>
      </c>
      <c r="E84" s="79" t="s">
        <v>94</v>
      </c>
      <c r="F84" s="19">
        <v>300000</v>
      </c>
    </row>
    <row r="85" spans="1:6" ht="45" x14ac:dyDescent="0.2">
      <c r="A85" s="56" t="s">
        <v>19</v>
      </c>
      <c r="B85" s="56" t="s">
        <v>20</v>
      </c>
      <c r="C85" s="56" t="s">
        <v>21</v>
      </c>
      <c r="D85" s="78" t="s">
        <v>22</v>
      </c>
      <c r="E85" s="79" t="s">
        <v>95</v>
      </c>
      <c r="F85" s="19">
        <v>420000</v>
      </c>
    </row>
    <row r="86" spans="1:6" ht="45" x14ac:dyDescent="0.2">
      <c r="A86" s="56" t="s">
        <v>19</v>
      </c>
      <c r="B86" s="56" t="s">
        <v>20</v>
      </c>
      <c r="C86" s="56" t="s">
        <v>21</v>
      </c>
      <c r="D86" s="78" t="s">
        <v>22</v>
      </c>
      <c r="E86" s="79" t="s">
        <v>96</v>
      </c>
      <c r="F86" s="19">
        <v>1000000</v>
      </c>
    </row>
    <row r="87" spans="1:6" ht="45" x14ac:dyDescent="0.2">
      <c r="A87" s="56" t="s">
        <v>19</v>
      </c>
      <c r="B87" s="56" t="s">
        <v>20</v>
      </c>
      <c r="C87" s="56" t="s">
        <v>21</v>
      </c>
      <c r="D87" s="78" t="s">
        <v>22</v>
      </c>
      <c r="E87" s="79" t="s">
        <v>97</v>
      </c>
      <c r="F87" s="19">
        <v>100000</v>
      </c>
    </row>
    <row r="88" spans="1:6" ht="45" x14ac:dyDescent="0.2">
      <c r="A88" s="56" t="s">
        <v>19</v>
      </c>
      <c r="B88" s="56" t="s">
        <v>20</v>
      </c>
      <c r="C88" s="56" t="s">
        <v>21</v>
      </c>
      <c r="D88" s="78" t="s">
        <v>22</v>
      </c>
      <c r="E88" s="79" t="s">
        <v>98</v>
      </c>
      <c r="F88" s="19">
        <v>100000</v>
      </c>
    </row>
    <row r="89" spans="1:6" ht="45" x14ac:dyDescent="0.2">
      <c r="A89" s="56" t="s">
        <v>35</v>
      </c>
      <c r="B89" s="56" t="s">
        <v>36</v>
      </c>
      <c r="C89" s="56" t="s">
        <v>37</v>
      </c>
      <c r="D89" s="78" t="s">
        <v>38</v>
      </c>
      <c r="E89" s="79" t="s">
        <v>99</v>
      </c>
      <c r="F89" s="19">
        <v>800000</v>
      </c>
    </row>
    <row r="90" spans="1:6" ht="120" x14ac:dyDescent="0.2">
      <c r="A90" s="56" t="s">
        <v>100</v>
      </c>
      <c r="B90" s="56">
        <v>7372</v>
      </c>
      <c r="C90" s="56" t="s">
        <v>101</v>
      </c>
      <c r="D90" s="78" t="s">
        <v>102</v>
      </c>
      <c r="E90" s="57" t="s">
        <v>103</v>
      </c>
      <c r="F90" s="19">
        <v>4767697.0199999996</v>
      </c>
    </row>
    <row r="91" spans="1:6" ht="120" x14ac:dyDescent="0.2">
      <c r="A91" s="56" t="s">
        <v>100</v>
      </c>
      <c r="B91" s="56">
        <v>7372</v>
      </c>
      <c r="C91" s="56" t="s">
        <v>101</v>
      </c>
      <c r="D91" s="78" t="s">
        <v>102</v>
      </c>
      <c r="E91" s="57" t="s">
        <v>104</v>
      </c>
      <c r="F91" s="19">
        <v>4075171.54</v>
      </c>
    </row>
    <row r="92" spans="1:6" ht="75" x14ac:dyDescent="0.2">
      <c r="A92" s="56" t="s">
        <v>19</v>
      </c>
      <c r="B92" s="56" t="s">
        <v>20</v>
      </c>
      <c r="C92" s="56" t="s">
        <v>21</v>
      </c>
      <c r="D92" s="78" t="s">
        <v>22</v>
      </c>
      <c r="E92" s="57" t="s">
        <v>105</v>
      </c>
      <c r="F92" s="19">
        <v>5665638.6799999997</v>
      </c>
    </row>
    <row r="93" spans="1:6" ht="75" x14ac:dyDescent="0.2">
      <c r="A93" s="56" t="s">
        <v>13</v>
      </c>
      <c r="B93" s="56" t="s">
        <v>14</v>
      </c>
      <c r="C93" s="56" t="s">
        <v>15</v>
      </c>
      <c r="D93" s="78" t="s">
        <v>16</v>
      </c>
      <c r="E93" s="57" t="s">
        <v>106</v>
      </c>
      <c r="F93" s="19">
        <v>3240334</v>
      </c>
    </row>
    <row r="94" spans="1:6" ht="75" x14ac:dyDescent="0.2">
      <c r="A94" s="56" t="s">
        <v>19</v>
      </c>
      <c r="B94" s="56" t="s">
        <v>20</v>
      </c>
      <c r="C94" s="56" t="s">
        <v>21</v>
      </c>
      <c r="D94" s="78" t="s">
        <v>22</v>
      </c>
      <c r="E94" s="57" t="s">
        <v>107</v>
      </c>
      <c r="F94" s="19">
        <v>413176.67</v>
      </c>
    </row>
    <row r="95" spans="1:6" ht="90" x14ac:dyDescent="0.2">
      <c r="A95" s="56" t="s">
        <v>100</v>
      </c>
      <c r="B95" s="56">
        <v>7372</v>
      </c>
      <c r="C95" s="56" t="s">
        <v>101</v>
      </c>
      <c r="D95" s="78" t="s">
        <v>102</v>
      </c>
      <c r="E95" s="57" t="s">
        <v>108</v>
      </c>
      <c r="F95" s="19">
        <v>182859.11</v>
      </c>
    </row>
    <row r="96" spans="1:6" ht="15.75" x14ac:dyDescent="0.25">
      <c r="A96" s="2" t="s">
        <v>109</v>
      </c>
      <c r="B96" s="2"/>
      <c r="C96" s="2"/>
      <c r="D96" s="4" t="s">
        <v>110</v>
      </c>
      <c r="E96" s="58"/>
      <c r="F96" s="59">
        <f>SUM(F98:F127)</f>
        <v>91154302.950000003</v>
      </c>
    </row>
    <row r="97" spans="1:6" ht="15.75" x14ac:dyDescent="0.2">
      <c r="A97" s="2" t="s">
        <v>111</v>
      </c>
      <c r="B97" s="2"/>
      <c r="C97" s="2"/>
      <c r="D97" s="3" t="s">
        <v>110</v>
      </c>
      <c r="E97" s="58"/>
      <c r="F97" s="58"/>
    </row>
    <row r="98" spans="1:6" ht="60" x14ac:dyDescent="0.2">
      <c r="A98" s="31" t="s">
        <v>112</v>
      </c>
      <c r="B98" s="31" t="s">
        <v>113</v>
      </c>
      <c r="C98" s="31" t="s">
        <v>114</v>
      </c>
      <c r="D98" s="60" t="s">
        <v>115</v>
      </c>
      <c r="E98" s="29" t="s">
        <v>116</v>
      </c>
      <c r="F98" s="19">
        <v>10000000</v>
      </c>
    </row>
    <row r="99" spans="1:6" ht="60" x14ac:dyDescent="0.2">
      <c r="A99" s="31" t="s">
        <v>112</v>
      </c>
      <c r="B99" s="31" t="s">
        <v>113</v>
      </c>
      <c r="C99" s="31" t="s">
        <v>114</v>
      </c>
      <c r="D99" s="60" t="s">
        <v>115</v>
      </c>
      <c r="E99" s="29" t="s">
        <v>117</v>
      </c>
      <c r="F99" s="19">
        <v>2606016.63</v>
      </c>
    </row>
    <row r="100" spans="1:6" ht="60" x14ac:dyDescent="0.2">
      <c r="A100" s="31" t="s">
        <v>112</v>
      </c>
      <c r="B100" s="31" t="s">
        <v>113</v>
      </c>
      <c r="C100" s="31" t="s">
        <v>114</v>
      </c>
      <c r="D100" s="60" t="s">
        <v>115</v>
      </c>
      <c r="E100" s="29" t="s">
        <v>118</v>
      </c>
      <c r="F100" s="19">
        <v>4840976.4800000004</v>
      </c>
    </row>
    <row r="101" spans="1:6" ht="60" x14ac:dyDescent="0.2">
      <c r="A101" s="31" t="s">
        <v>112</v>
      </c>
      <c r="B101" s="31" t="s">
        <v>113</v>
      </c>
      <c r="C101" s="31" t="s">
        <v>114</v>
      </c>
      <c r="D101" s="60" t="s">
        <v>115</v>
      </c>
      <c r="E101" s="29" t="s">
        <v>119</v>
      </c>
      <c r="F101" s="19">
        <v>2128090.5999999996</v>
      </c>
    </row>
    <row r="102" spans="1:6" ht="60" x14ac:dyDescent="0.2">
      <c r="A102" s="31" t="s">
        <v>112</v>
      </c>
      <c r="B102" s="31" t="s">
        <v>113</v>
      </c>
      <c r="C102" s="31" t="s">
        <v>114</v>
      </c>
      <c r="D102" s="60" t="s">
        <v>115</v>
      </c>
      <c r="E102" s="29" t="s">
        <v>120</v>
      </c>
      <c r="F102" s="19">
        <v>3282560.6</v>
      </c>
    </row>
    <row r="103" spans="1:6" ht="60" x14ac:dyDescent="0.2">
      <c r="A103" s="31" t="s">
        <v>112</v>
      </c>
      <c r="B103" s="31" t="s">
        <v>113</v>
      </c>
      <c r="C103" s="31" t="s">
        <v>114</v>
      </c>
      <c r="D103" s="60" t="s">
        <v>115</v>
      </c>
      <c r="E103" s="29" t="s">
        <v>121</v>
      </c>
      <c r="F103" s="19">
        <v>3000000</v>
      </c>
    </row>
    <row r="104" spans="1:6" ht="60" x14ac:dyDescent="0.2">
      <c r="A104" s="31" t="s">
        <v>112</v>
      </c>
      <c r="B104" s="31" t="s">
        <v>113</v>
      </c>
      <c r="C104" s="31" t="s">
        <v>114</v>
      </c>
      <c r="D104" s="60" t="s">
        <v>115</v>
      </c>
      <c r="E104" s="29" t="s">
        <v>122</v>
      </c>
      <c r="F104" s="19">
        <v>2664777.7999999998</v>
      </c>
    </row>
    <row r="105" spans="1:6" ht="60" x14ac:dyDescent="0.2">
      <c r="A105" s="31" t="s">
        <v>112</v>
      </c>
      <c r="B105" s="31" t="s">
        <v>113</v>
      </c>
      <c r="C105" s="31" t="s">
        <v>114</v>
      </c>
      <c r="D105" s="60" t="s">
        <v>115</v>
      </c>
      <c r="E105" s="29" t="s">
        <v>123</v>
      </c>
      <c r="F105" s="19">
        <f>2189833.89-46060.16-2057470.6</f>
        <v>86303.129999999888</v>
      </c>
    </row>
    <row r="106" spans="1:6" ht="45" x14ac:dyDescent="0.2">
      <c r="A106" s="31" t="s">
        <v>112</v>
      </c>
      <c r="B106" s="31" t="s">
        <v>113</v>
      </c>
      <c r="C106" s="31" t="s">
        <v>114</v>
      </c>
      <c r="D106" s="60" t="s">
        <v>115</v>
      </c>
      <c r="E106" s="29" t="s">
        <v>124</v>
      </c>
      <c r="F106" s="19">
        <v>5301036.0199999996</v>
      </c>
    </row>
    <row r="107" spans="1:6" ht="45" x14ac:dyDescent="0.2">
      <c r="A107" s="31" t="s">
        <v>112</v>
      </c>
      <c r="B107" s="31" t="s">
        <v>113</v>
      </c>
      <c r="C107" s="31" t="s">
        <v>114</v>
      </c>
      <c r="D107" s="60" t="s">
        <v>115</v>
      </c>
      <c r="E107" s="30" t="s">
        <v>125</v>
      </c>
      <c r="F107" s="19">
        <v>2000000</v>
      </c>
    </row>
    <row r="108" spans="1:6" ht="45" x14ac:dyDescent="0.2">
      <c r="A108" s="31" t="s">
        <v>112</v>
      </c>
      <c r="B108" s="31" t="s">
        <v>113</v>
      </c>
      <c r="C108" s="31" t="s">
        <v>114</v>
      </c>
      <c r="D108" s="60" t="s">
        <v>115</v>
      </c>
      <c r="E108" s="20" t="s">
        <v>126</v>
      </c>
      <c r="F108" s="19">
        <v>1874536.8</v>
      </c>
    </row>
    <row r="109" spans="1:6" ht="60" x14ac:dyDescent="0.2">
      <c r="A109" s="31" t="s">
        <v>112</v>
      </c>
      <c r="B109" s="31" t="s">
        <v>113</v>
      </c>
      <c r="C109" s="31" t="s">
        <v>114</v>
      </c>
      <c r="D109" s="60" t="s">
        <v>115</v>
      </c>
      <c r="E109" s="20" t="s">
        <v>127</v>
      </c>
      <c r="F109" s="19">
        <v>251044.75</v>
      </c>
    </row>
    <row r="110" spans="1:6" ht="60" x14ac:dyDescent="0.2">
      <c r="A110" s="31" t="s">
        <v>112</v>
      </c>
      <c r="B110" s="31" t="s">
        <v>113</v>
      </c>
      <c r="C110" s="31" t="s">
        <v>114</v>
      </c>
      <c r="D110" s="60" t="s">
        <v>115</v>
      </c>
      <c r="E110" s="29" t="s">
        <v>128</v>
      </c>
      <c r="F110" s="19">
        <v>3637970.47</v>
      </c>
    </row>
    <row r="111" spans="1:6" ht="60" x14ac:dyDescent="0.2">
      <c r="A111" s="31" t="s">
        <v>112</v>
      </c>
      <c r="B111" s="31" t="s">
        <v>113</v>
      </c>
      <c r="C111" s="31" t="s">
        <v>114</v>
      </c>
      <c r="D111" s="60" t="s">
        <v>115</v>
      </c>
      <c r="E111" s="29" t="s">
        <v>129</v>
      </c>
      <c r="F111" s="19">
        <v>3390200</v>
      </c>
    </row>
    <row r="112" spans="1:6" ht="60" x14ac:dyDescent="0.2">
      <c r="A112" s="31" t="s">
        <v>112</v>
      </c>
      <c r="B112" s="31" t="s">
        <v>113</v>
      </c>
      <c r="C112" s="31" t="s">
        <v>114</v>
      </c>
      <c r="D112" s="60" t="s">
        <v>115</v>
      </c>
      <c r="E112" s="20" t="s">
        <v>130</v>
      </c>
      <c r="F112" s="19">
        <v>362475.6</v>
      </c>
    </row>
    <row r="113" spans="1:6" ht="60" x14ac:dyDescent="0.2">
      <c r="A113" s="31" t="s">
        <v>112</v>
      </c>
      <c r="B113" s="31" t="s">
        <v>113</v>
      </c>
      <c r="C113" s="31" t="s">
        <v>114</v>
      </c>
      <c r="D113" s="60" t="s">
        <v>115</v>
      </c>
      <c r="E113" s="29" t="s">
        <v>131</v>
      </c>
      <c r="F113" s="19">
        <v>2000000</v>
      </c>
    </row>
    <row r="114" spans="1:6" ht="60" x14ac:dyDescent="0.2">
      <c r="A114" s="31" t="s">
        <v>112</v>
      </c>
      <c r="B114" s="31" t="s">
        <v>113</v>
      </c>
      <c r="C114" s="31" t="s">
        <v>114</v>
      </c>
      <c r="D114" s="60" t="s">
        <v>115</v>
      </c>
      <c r="E114" s="20" t="s">
        <v>132</v>
      </c>
      <c r="F114" s="19">
        <v>229846.31</v>
      </c>
    </row>
    <row r="115" spans="1:6" ht="64.5" customHeight="1" x14ac:dyDescent="0.2">
      <c r="A115" s="31" t="s">
        <v>112</v>
      </c>
      <c r="B115" s="31">
        <v>2010</v>
      </c>
      <c r="C115" s="31" t="s">
        <v>114</v>
      </c>
      <c r="D115" s="32" t="s">
        <v>115</v>
      </c>
      <c r="E115" s="33" t="s">
        <v>133</v>
      </c>
      <c r="F115" s="19">
        <v>2499000</v>
      </c>
    </row>
    <row r="116" spans="1:6" ht="90" x14ac:dyDescent="0.2">
      <c r="A116" s="31" t="s">
        <v>112</v>
      </c>
      <c r="B116" s="31" t="s">
        <v>113</v>
      </c>
      <c r="C116" s="31" t="s">
        <v>114</v>
      </c>
      <c r="D116" s="60" t="s">
        <v>115</v>
      </c>
      <c r="E116" s="20" t="s">
        <v>134</v>
      </c>
      <c r="F116" s="19">
        <v>980000</v>
      </c>
    </row>
    <row r="117" spans="1:6" ht="60" x14ac:dyDescent="0.2">
      <c r="A117" s="31" t="s">
        <v>112</v>
      </c>
      <c r="B117" s="31" t="s">
        <v>113</v>
      </c>
      <c r="C117" s="31" t="s">
        <v>114</v>
      </c>
      <c r="D117" s="60" t="s">
        <v>115</v>
      </c>
      <c r="E117" s="20" t="s">
        <v>135</v>
      </c>
      <c r="F117" s="19">
        <v>887698</v>
      </c>
    </row>
    <row r="118" spans="1:6" ht="60" x14ac:dyDescent="0.2">
      <c r="A118" s="31" t="s">
        <v>112</v>
      </c>
      <c r="B118" s="31" t="s">
        <v>113</v>
      </c>
      <c r="C118" s="31" t="s">
        <v>114</v>
      </c>
      <c r="D118" s="60" t="s">
        <v>115</v>
      </c>
      <c r="E118" s="20" t="s">
        <v>136</v>
      </c>
      <c r="F118" s="19">
        <v>5000000</v>
      </c>
    </row>
    <row r="119" spans="1:6" ht="75" x14ac:dyDescent="0.2">
      <c r="A119" s="31" t="s">
        <v>112</v>
      </c>
      <c r="B119" s="31" t="s">
        <v>113</v>
      </c>
      <c r="C119" s="31" t="s">
        <v>114</v>
      </c>
      <c r="D119" s="60" t="s">
        <v>115</v>
      </c>
      <c r="E119" s="61" t="s">
        <v>137</v>
      </c>
      <c r="F119" s="19">
        <v>1635492.5999999996</v>
      </c>
    </row>
    <row r="120" spans="1:6" ht="60" x14ac:dyDescent="0.2">
      <c r="A120" s="31" t="s">
        <v>112</v>
      </c>
      <c r="B120" s="31" t="s">
        <v>113</v>
      </c>
      <c r="C120" s="31" t="s">
        <v>114</v>
      </c>
      <c r="D120" s="60" t="s">
        <v>115</v>
      </c>
      <c r="E120" s="61" t="s">
        <v>138</v>
      </c>
      <c r="F120" s="19">
        <f>1230217+46060.16</f>
        <v>1276277.1599999999</v>
      </c>
    </row>
    <row r="121" spans="1:6" ht="30" x14ac:dyDescent="0.2">
      <c r="A121" s="56" t="s">
        <v>139</v>
      </c>
      <c r="B121" s="56">
        <v>7670</v>
      </c>
      <c r="C121" s="56" t="s">
        <v>101</v>
      </c>
      <c r="D121" s="78" t="s">
        <v>140</v>
      </c>
      <c r="E121" s="61" t="s">
        <v>141</v>
      </c>
      <c r="F121" s="19">
        <v>220000</v>
      </c>
    </row>
    <row r="122" spans="1:6" ht="30" x14ac:dyDescent="0.2">
      <c r="A122" s="56" t="s">
        <v>139</v>
      </c>
      <c r="B122" s="56">
        <v>7670</v>
      </c>
      <c r="C122" s="56" t="s">
        <v>101</v>
      </c>
      <c r="D122" s="78" t="s">
        <v>140</v>
      </c>
      <c r="E122" s="61" t="s">
        <v>142</v>
      </c>
      <c r="F122" s="19">
        <f>4000000</f>
        <v>4000000</v>
      </c>
    </row>
    <row r="123" spans="1:6" ht="30" x14ac:dyDescent="0.2">
      <c r="A123" s="56" t="s">
        <v>139</v>
      </c>
      <c r="B123" s="56">
        <v>7670</v>
      </c>
      <c r="C123" s="56" t="s">
        <v>101</v>
      </c>
      <c r="D123" s="78" t="s">
        <v>140</v>
      </c>
      <c r="E123" s="61" t="s">
        <v>143</v>
      </c>
      <c r="F123" s="19">
        <f>4000000+1000000+1000000</f>
        <v>6000000</v>
      </c>
    </row>
    <row r="124" spans="1:6" ht="30" x14ac:dyDescent="0.2">
      <c r="A124" s="56" t="s">
        <v>139</v>
      </c>
      <c r="B124" s="56">
        <v>7670</v>
      </c>
      <c r="C124" s="56" t="s">
        <v>101</v>
      </c>
      <c r="D124" s="78" t="s">
        <v>140</v>
      </c>
      <c r="E124" s="61" t="s">
        <v>144</v>
      </c>
      <c r="F124" s="19">
        <f>4000000+1000000+1000000</f>
        <v>6000000</v>
      </c>
    </row>
    <row r="125" spans="1:6" ht="30" x14ac:dyDescent="0.2">
      <c r="A125" s="56" t="s">
        <v>139</v>
      </c>
      <c r="B125" s="56">
        <v>7670</v>
      </c>
      <c r="C125" s="56" t="s">
        <v>101</v>
      </c>
      <c r="D125" s="78" t="s">
        <v>140</v>
      </c>
      <c r="E125" s="61" t="s">
        <v>145</v>
      </c>
      <c r="F125" s="19">
        <f t="shared" ref="F125:F127" si="0">4000000+1000000</f>
        <v>5000000</v>
      </c>
    </row>
    <row r="126" spans="1:6" ht="30" x14ac:dyDescent="0.2">
      <c r="A126" s="56" t="s">
        <v>139</v>
      </c>
      <c r="B126" s="56">
        <v>7670</v>
      </c>
      <c r="C126" s="56" t="s">
        <v>101</v>
      </c>
      <c r="D126" s="78" t="s">
        <v>140</v>
      </c>
      <c r="E126" s="61" t="s">
        <v>146</v>
      </c>
      <c r="F126" s="19">
        <f t="shared" si="0"/>
        <v>5000000</v>
      </c>
    </row>
    <row r="127" spans="1:6" ht="30" x14ac:dyDescent="0.2">
      <c r="A127" s="56" t="s">
        <v>139</v>
      </c>
      <c r="B127" s="56">
        <v>7670</v>
      </c>
      <c r="C127" s="56" t="s">
        <v>101</v>
      </c>
      <c r="D127" s="78" t="s">
        <v>140</v>
      </c>
      <c r="E127" s="61" t="s">
        <v>147</v>
      </c>
      <c r="F127" s="19">
        <f t="shared" si="0"/>
        <v>5000000</v>
      </c>
    </row>
    <row r="128" spans="1:6" ht="15.75" x14ac:dyDescent="0.2">
      <c r="A128" s="2" t="s">
        <v>148</v>
      </c>
      <c r="B128" s="2"/>
      <c r="C128" s="2"/>
      <c r="D128" s="4" t="s">
        <v>149</v>
      </c>
      <c r="E128" s="58"/>
      <c r="F128" s="65">
        <f>SUM(F130:F130)</f>
        <v>1000000</v>
      </c>
    </row>
    <row r="129" spans="1:6" ht="15.75" x14ac:dyDescent="0.2">
      <c r="A129" s="2" t="s">
        <v>150</v>
      </c>
      <c r="B129" s="2"/>
      <c r="C129" s="2"/>
      <c r="D129" s="3" t="s">
        <v>149</v>
      </c>
      <c r="E129" s="58"/>
      <c r="F129" s="58"/>
    </row>
    <row r="130" spans="1:6" ht="46.5" customHeight="1" x14ac:dyDescent="0.2">
      <c r="A130" s="31" t="s">
        <v>151</v>
      </c>
      <c r="B130" s="31" t="s">
        <v>152</v>
      </c>
      <c r="C130" s="31" t="s">
        <v>14</v>
      </c>
      <c r="D130" s="60" t="s">
        <v>153</v>
      </c>
      <c r="E130" s="34" t="s">
        <v>154</v>
      </c>
      <c r="F130" s="19">
        <v>1000000</v>
      </c>
    </row>
    <row r="131" spans="1:6" ht="15.75" x14ac:dyDescent="0.25">
      <c r="A131" s="2" t="s">
        <v>155</v>
      </c>
      <c r="B131" s="2"/>
      <c r="C131" s="2"/>
      <c r="D131" s="4" t="s">
        <v>156</v>
      </c>
      <c r="E131" s="58"/>
      <c r="F131" s="62">
        <f>SUM(F133:F134)</f>
        <v>800000</v>
      </c>
    </row>
    <row r="132" spans="1:6" ht="15.75" x14ac:dyDescent="0.2">
      <c r="A132" s="2" t="s">
        <v>157</v>
      </c>
      <c r="B132" s="2"/>
      <c r="C132" s="2"/>
      <c r="D132" s="3" t="s">
        <v>156</v>
      </c>
      <c r="E132" s="58"/>
      <c r="F132" s="58"/>
    </row>
    <row r="133" spans="1:6" ht="45" x14ac:dyDescent="0.2">
      <c r="A133" s="31" t="s">
        <v>158</v>
      </c>
      <c r="B133" s="31" t="s">
        <v>159</v>
      </c>
      <c r="C133" s="31" t="s">
        <v>160</v>
      </c>
      <c r="D133" s="60" t="s">
        <v>161</v>
      </c>
      <c r="E133" s="34" t="s">
        <v>162</v>
      </c>
      <c r="F133" s="19">
        <v>500000</v>
      </c>
    </row>
    <row r="134" spans="1:6" ht="30" x14ac:dyDescent="0.2">
      <c r="A134" s="31">
        <v>1014030</v>
      </c>
      <c r="B134" s="31">
        <v>4030</v>
      </c>
      <c r="C134" s="31" t="s">
        <v>163</v>
      </c>
      <c r="D134" s="60" t="s">
        <v>164</v>
      </c>
      <c r="E134" s="34" t="s">
        <v>165</v>
      </c>
      <c r="F134" s="19">
        <v>300000</v>
      </c>
    </row>
    <row r="135" spans="1:6" ht="15.75" x14ac:dyDescent="0.2">
      <c r="A135" s="5">
        <v>1100000</v>
      </c>
      <c r="B135" s="6"/>
      <c r="C135" s="7"/>
      <c r="D135" s="8" t="s">
        <v>166</v>
      </c>
      <c r="E135" s="34"/>
      <c r="F135" s="68">
        <f>SUM(F137:F139)</f>
        <v>6250000</v>
      </c>
    </row>
    <row r="136" spans="1:6" ht="15.75" x14ac:dyDescent="0.2">
      <c r="A136" s="5">
        <v>1110000</v>
      </c>
      <c r="B136" s="9"/>
      <c r="C136" s="10"/>
      <c r="D136" s="11" t="s">
        <v>166</v>
      </c>
      <c r="E136" s="34"/>
      <c r="F136" s="19"/>
    </row>
    <row r="137" spans="1:6" ht="45" x14ac:dyDescent="0.2">
      <c r="A137" s="14">
        <v>1115041</v>
      </c>
      <c r="B137" s="14">
        <v>5041</v>
      </c>
      <c r="C137" s="15" t="s">
        <v>167</v>
      </c>
      <c r="D137" s="16" t="s">
        <v>168</v>
      </c>
      <c r="E137" s="17" t="s">
        <v>169</v>
      </c>
      <c r="F137" s="19">
        <v>750000</v>
      </c>
    </row>
    <row r="138" spans="1:6" ht="30" x14ac:dyDescent="0.2">
      <c r="A138" s="14">
        <v>1115041</v>
      </c>
      <c r="B138" s="14">
        <v>5041</v>
      </c>
      <c r="C138" s="15" t="s">
        <v>167</v>
      </c>
      <c r="D138" s="16" t="s">
        <v>168</v>
      </c>
      <c r="E138" s="17" t="s">
        <v>170</v>
      </c>
      <c r="F138" s="19">
        <v>500000</v>
      </c>
    </row>
    <row r="139" spans="1:6" ht="30" x14ac:dyDescent="0.2">
      <c r="A139" s="14">
        <v>1117670</v>
      </c>
      <c r="B139" s="14">
        <v>7670</v>
      </c>
      <c r="C139" s="15" t="s">
        <v>101</v>
      </c>
      <c r="D139" s="16" t="s">
        <v>140</v>
      </c>
      <c r="E139" s="17" t="s">
        <v>171</v>
      </c>
      <c r="F139" s="19">
        <v>5000000</v>
      </c>
    </row>
    <row r="140" spans="1:6" ht="31.5" x14ac:dyDescent="0.2">
      <c r="A140" s="5">
        <v>1200000</v>
      </c>
      <c r="B140" s="5"/>
      <c r="C140" s="12"/>
      <c r="D140" s="8" t="s">
        <v>172</v>
      </c>
      <c r="E140" s="13"/>
      <c r="F140" s="68">
        <f>SUM(F142:F154)</f>
        <v>79488333</v>
      </c>
    </row>
    <row r="141" spans="1:6" ht="31.5" x14ac:dyDescent="0.2">
      <c r="A141" s="5">
        <v>1210000</v>
      </c>
      <c r="B141" s="5"/>
      <c r="C141" s="12"/>
      <c r="D141" s="11" t="s">
        <v>172</v>
      </c>
      <c r="E141" s="13"/>
      <c r="F141" s="35"/>
    </row>
    <row r="142" spans="1:6" ht="30" x14ac:dyDescent="0.2">
      <c r="A142" s="14">
        <v>1216011</v>
      </c>
      <c r="B142" s="14">
        <v>6011</v>
      </c>
      <c r="C142" s="15" t="s">
        <v>173</v>
      </c>
      <c r="D142" s="16" t="s">
        <v>174</v>
      </c>
      <c r="E142" s="17" t="s">
        <v>175</v>
      </c>
      <c r="F142" s="19">
        <v>370000</v>
      </c>
    </row>
    <row r="143" spans="1:6" ht="30" x14ac:dyDescent="0.2">
      <c r="A143" s="14">
        <v>1216011</v>
      </c>
      <c r="B143" s="14">
        <v>6011</v>
      </c>
      <c r="C143" s="15" t="s">
        <v>173</v>
      </c>
      <c r="D143" s="16" t="s">
        <v>174</v>
      </c>
      <c r="E143" s="17" t="s">
        <v>176</v>
      </c>
      <c r="F143" s="19">
        <f>3237262-1121691</f>
        <v>2115571</v>
      </c>
    </row>
    <row r="144" spans="1:6" ht="45" x14ac:dyDescent="0.2">
      <c r="A144" s="14">
        <v>1216015</v>
      </c>
      <c r="B144" s="14">
        <v>6015</v>
      </c>
      <c r="C144" s="15" t="s">
        <v>177</v>
      </c>
      <c r="D144" s="16" t="s">
        <v>178</v>
      </c>
      <c r="E144" s="17" t="s">
        <v>179</v>
      </c>
      <c r="F144" s="19">
        <f>1022753+1121691</f>
        <v>2144444</v>
      </c>
    </row>
    <row r="145" spans="1:6" ht="30" x14ac:dyDescent="0.2">
      <c r="A145" s="14">
        <v>1216030</v>
      </c>
      <c r="B145" s="14">
        <v>6030</v>
      </c>
      <c r="C145" s="15" t="s">
        <v>177</v>
      </c>
      <c r="D145" s="16" t="s">
        <v>180</v>
      </c>
      <c r="E145" s="17" t="s">
        <v>181</v>
      </c>
      <c r="F145" s="19">
        <v>700000</v>
      </c>
    </row>
    <row r="146" spans="1:6" ht="30" x14ac:dyDescent="0.2">
      <c r="A146" s="14">
        <v>1216082</v>
      </c>
      <c r="B146" s="14">
        <v>6082</v>
      </c>
      <c r="C146" s="15" t="s">
        <v>173</v>
      </c>
      <c r="D146" s="16" t="s">
        <v>182</v>
      </c>
      <c r="E146" s="17" t="s">
        <v>183</v>
      </c>
      <c r="F146" s="19">
        <v>2000000</v>
      </c>
    </row>
    <row r="147" spans="1:6" ht="45" x14ac:dyDescent="0.2">
      <c r="A147" s="14">
        <v>1217461</v>
      </c>
      <c r="B147" s="14">
        <v>7461</v>
      </c>
      <c r="C147" s="15" t="s">
        <v>184</v>
      </c>
      <c r="D147" s="16" t="s">
        <v>185</v>
      </c>
      <c r="E147" s="17" t="s">
        <v>186</v>
      </c>
      <c r="F147" s="19">
        <f>9000000+4377855</f>
        <v>13377855</v>
      </c>
    </row>
    <row r="148" spans="1:6" ht="45" x14ac:dyDescent="0.2">
      <c r="A148" s="14">
        <v>1217461</v>
      </c>
      <c r="B148" s="14">
        <v>7461</v>
      </c>
      <c r="C148" s="15" t="s">
        <v>184</v>
      </c>
      <c r="D148" s="16" t="s">
        <v>185</v>
      </c>
      <c r="E148" s="17" t="s">
        <v>187</v>
      </c>
      <c r="F148" s="19">
        <f>2632182+1283672</f>
        <v>3915854</v>
      </c>
    </row>
    <row r="149" spans="1:6" ht="45" x14ac:dyDescent="0.2">
      <c r="A149" s="14">
        <v>1217461</v>
      </c>
      <c r="B149" s="14">
        <v>7461</v>
      </c>
      <c r="C149" s="15" t="s">
        <v>184</v>
      </c>
      <c r="D149" s="16" t="s">
        <v>185</v>
      </c>
      <c r="E149" s="17" t="s">
        <v>188</v>
      </c>
      <c r="F149" s="19">
        <v>4400000</v>
      </c>
    </row>
    <row r="150" spans="1:6" ht="45" x14ac:dyDescent="0.2">
      <c r="A150" s="14">
        <v>1217461</v>
      </c>
      <c r="B150" s="14">
        <v>7461</v>
      </c>
      <c r="C150" s="15" t="s">
        <v>184</v>
      </c>
      <c r="D150" s="16" t="s">
        <v>185</v>
      </c>
      <c r="E150" s="17" t="s">
        <v>189</v>
      </c>
      <c r="F150" s="19">
        <v>147309</v>
      </c>
    </row>
    <row r="151" spans="1:6" ht="30" x14ac:dyDescent="0.2">
      <c r="A151" s="14">
        <v>1217670</v>
      </c>
      <c r="B151" s="14">
        <v>7670</v>
      </c>
      <c r="C151" s="15" t="s">
        <v>101</v>
      </c>
      <c r="D151" s="16" t="s">
        <v>140</v>
      </c>
      <c r="E151" s="17" t="s">
        <v>190</v>
      </c>
      <c r="F151" s="19">
        <v>11617300</v>
      </c>
    </row>
    <row r="152" spans="1:6" ht="30" x14ac:dyDescent="0.2">
      <c r="A152" s="14">
        <v>1217670</v>
      </c>
      <c r="B152" s="14">
        <v>7670</v>
      </c>
      <c r="C152" s="15" t="s">
        <v>101</v>
      </c>
      <c r="D152" s="16" t="s">
        <v>140</v>
      </c>
      <c r="E152" s="17" t="s">
        <v>191</v>
      </c>
      <c r="F152" s="19">
        <f>38221970-9521970</f>
        <v>28700000</v>
      </c>
    </row>
    <row r="153" spans="1:6" ht="30" x14ac:dyDescent="0.2">
      <c r="A153" s="14">
        <v>1217670</v>
      </c>
      <c r="B153" s="14">
        <v>7670</v>
      </c>
      <c r="C153" s="15" t="s">
        <v>101</v>
      </c>
      <c r="D153" s="16" t="s">
        <v>140</v>
      </c>
      <c r="E153" s="17" t="s">
        <v>192</v>
      </c>
      <c r="F153" s="19">
        <v>7000000</v>
      </c>
    </row>
    <row r="154" spans="1:6" ht="30" x14ac:dyDescent="0.2">
      <c r="A154" s="14">
        <v>1217670</v>
      </c>
      <c r="B154" s="14">
        <v>7670</v>
      </c>
      <c r="C154" s="15" t="s">
        <v>101</v>
      </c>
      <c r="D154" s="16" t="s">
        <v>140</v>
      </c>
      <c r="E154" s="17" t="s">
        <v>193</v>
      </c>
      <c r="F154" s="19">
        <f>4000000-1000000</f>
        <v>3000000</v>
      </c>
    </row>
    <row r="155" spans="1:6" ht="31.5" x14ac:dyDescent="0.25">
      <c r="A155" s="5">
        <v>1400000</v>
      </c>
      <c r="B155" s="5"/>
      <c r="C155" s="5"/>
      <c r="D155" s="8" t="s">
        <v>194</v>
      </c>
      <c r="E155" s="58"/>
      <c r="F155" s="62">
        <f>SUM(F157:F158)</f>
        <v>8500000</v>
      </c>
    </row>
    <row r="156" spans="1:6" ht="31.5" x14ac:dyDescent="0.2">
      <c r="A156" s="5">
        <v>1410000</v>
      </c>
      <c r="B156" s="5"/>
      <c r="C156" s="5"/>
      <c r="D156" s="11" t="s">
        <v>194</v>
      </c>
      <c r="E156" s="58"/>
      <c r="F156" s="58"/>
    </row>
    <row r="157" spans="1:6" ht="30" x14ac:dyDescent="0.2">
      <c r="A157" s="14">
        <v>1417670</v>
      </c>
      <c r="B157" s="14">
        <v>7670</v>
      </c>
      <c r="C157" s="15" t="s">
        <v>101</v>
      </c>
      <c r="D157" s="16" t="s">
        <v>140</v>
      </c>
      <c r="E157" s="17" t="s">
        <v>195</v>
      </c>
      <c r="F157" s="19">
        <f>3000000+500000</f>
        <v>3500000</v>
      </c>
    </row>
    <row r="158" spans="1:6" ht="30" x14ac:dyDescent="0.2">
      <c r="A158" s="14">
        <v>1419770</v>
      </c>
      <c r="B158" s="14">
        <v>9770</v>
      </c>
      <c r="C158" s="15" t="s">
        <v>196</v>
      </c>
      <c r="D158" s="16" t="s">
        <v>197</v>
      </c>
      <c r="E158" s="17" t="s">
        <v>198</v>
      </c>
      <c r="F158" s="19">
        <v>5000000</v>
      </c>
    </row>
    <row r="159" spans="1:6" ht="15.75" x14ac:dyDescent="0.25">
      <c r="A159" s="5">
        <v>1600000</v>
      </c>
      <c r="B159" s="5"/>
      <c r="C159" s="5"/>
      <c r="D159" s="8" t="s">
        <v>199</v>
      </c>
      <c r="E159" s="58"/>
      <c r="F159" s="62">
        <f>SUM(F161:F166)</f>
        <v>39900000</v>
      </c>
    </row>
    <row r="160" spans="1:6" ht="15.75" x14ac:dyDescent="0.2">
      <c r="A160" s="5">
        <v>1610000</v>
      </c>
      <c r="B160" s="5"/>
      <c r="C160" s="5"/>
      <c r="D160" s="11" t="s">
        <v>199</v>
      </c>
      <c r="E160" s="58"/>
      <c r="F160" s="58"/>
    </row>
    <row r="161" spans="1:6" ht="30" x14ac:dyDescent="0.2">
      <c r="A161" s="9">
        <v>1616030</v>
      </c>
      <c r="B161" s="9">
        <v>6030</v>
      </c>
      <c r="C161" s="15" t="s">
        <v>177</v>
      </c>
      <c r="D161" s="16" t="s">
        <v>180</v>
      </c>
      <c r="E161" s="63" t="s">
        <v>200</v>
      </c>
      <c r="F161" s="19">
        <v>200000</v>
      </c>
    </row>
    <row r="162" spans="1:6" ht="30" x14ac:dyDescent="0.2">
      <c r="A162" s="9">
        <v>1616030</v>
      </c>
      <c r="B162" s="9">
        <v>6030</v>
      </c>
      <c r="C162" s="15" t="s">
        <v>177</v>
      </c>
      <c r="D162" s="16" t="s">
        <v>180</v>
      </c>
      <c r="E162" s="63" t="s">
        <v>201</v>
      </c>
      <c r="F162" s="19">
        <v>1000000</v>
      </c>
    </row>
    <row r="163" spans="1:6" ht="60" x14ac:dyDescent="0.2">
      <c r="A163" s="9">
        <v>1616030</v>
      </c>
      <c r="B163" s="9">
        <v>6030</v>
      </c>
      <c r="C163" s="15" t="s">
        <v>177</v>
      </c>
      <c r="D163" s="16" t="s">
        <v>180</v>
      </c>
      <c r="E163" s="64" t="s">
        <v>202</v>
      </c>
      <c r="F163" s="19">
        <v>6500000</v>
      </c>
    </row>
    <row r="164" spans="1:6" ht="30" x14ac:dyDescent="0.2">
      <c r="A164" s="9">
        <v>1617670</v>
      </c>
      <c r="B164" s="9">
        <v>7670</v>
      </c>
      <c r="C164" s="15" t="s">
        <v>101</v>
      </c>
      <c r="D164" s="16" t="s">
        <v>140</v>
      </c>
      <c r="E164" s="63" t="s">
        <v>203</v>
      </c>
      <c r="F164" s="19">
        <v>3700000</v>
      </c>
    </row>
    <row r="165" spans="1:6" ht="30" x14ac:dyDescent="0.2">
      <c r="A165" s="9">
        <v>1617670</v>
      </c>
      <c r="B165" s="9">
        <v>7670</v>
      </c>
      <c r="C165" s="15" t="s">
        <v>101</v>
      </c>
      <c r="D165" s="16" t="s">
        <v>140</v>
      </c>
      <c r="E165" s="63" t="s">
        <v>204</v>
      </c>
      <c r="F165" s="19">
        <v>17800000</v>
      </c>
    </row>
    <row r="166" spans="1:6" ht="45" x14ac:dyDescent="0.2">
      <c r="A166" s="9">
        <v>1617670</v>
      </c>
      <c r="B166" s="9">
        <v>7670</v>
      </c>
      <c r="C166" s="15" t="s">
        <v>101</v>
      </c>
      <c r="D166" s="16" t="s">
        <v>140</v>
      </c>
      <c r="E166" s="63" t="s">
        <v>205</v>
      </c>
      <c r="F166" s="19">
        <f>20700000-10000000</f>
        <v>10700000</v>
      </c>
    </row>
    <row r="167" spans="1:6" ht="31.5" x14ac:dyDescent="0.2">
      <c r="A167" s="5">
        <v>1620000</v>
      </c>
      <c r="B167" s="5"/>
      <c r="C167" s="5"/>
      <c r="D167" s="8" t="s">
        <v>206</v>
      </c>
      <c r="E167" s="17"/>
      <c r="F167" s="65">
        <f>SUM(F168:F179)</f>
        <v>8996900</v>
      </c>
    </row>
    <row r="168" spans="1:6" ht="75" x14ac:dyDescent="0.2">
      <c r="A168" s="9">
        <v>1627350</v>
      </c>
      <c r="B168" s="9">
        <v>7350</v>
      </c>
      <c r="C168" s="10" t="s">
        <v>207</v>
      </c>
      <c r="D168" s="16" t="s">
        <v>208</v>
      </c>
      <c r="E168" s="58" t="s">
        <v>209</v>
      </c>
      <c r="F168" s="19">
        <v>578600</v>
      </c>
    </row>
    <row r="169" spans="1:6" s="67" customFormat="1" ht="45" x14ac:dyDescent="0.25">
      <c r="A169" s="9">
        <v>1627350</v>
      </c>
      <c r="B169" s="9">
        <v>7350</v>
      </c>
      <c r="C169" s="10" t="s">
        <v>207</v>
      </c>
      <c r="D169" s="16" t="s">
        <v>208</v>
      </c>
      <c r="E169" s="66" t="s">
        <v>210</v>
      </c>
      <c r="F169" s="19">
        <v>1500000</v>
      </c>
    </row>
    <row r="170" spans="1:6" s="67" customFormat="1" ht="45" x14ac:dyDescent="0.25">
      <c r="A170" s="9">
        <v>1627350</v>
      </c>
      <c r="B170" s="9">
        <v>7350</v>
      </c>
      <c r="C170" s="10" t="s">
        <v>207</v>
      </c>
      <c r="D170" s="16" t="s">
        <v>208</v>
      </c>
      <c r="E170" s="66" t="s">
        <v>211</v>
      </c>
      <c r="F170" s="19">
        <v>450000</v>
      </c>
    </row>
    <row r="171" spans="1:6" s="67" customFormat="1" ht="45" x14ac:dyDescent="0.25">
      <c r="A171" s="9">
        <v>1627350</v>
      </c>
      <c r="B171" s="9">
        <v>7350</v>
      </c>
      <c r="C171" s="10" t="s">
        <v>207</v>
      </c>
      <c r="D171" s="16" t="s">
        <v>208</v>
      </c>
      <c r="E171" s="66" t="s">
        <v>212</v>
      </c>
      <c r="F171" s="19">
        <v>200000</v>
      </c>
    </row>
    <row r="172" spans="1:6" s="67" customFormat="1" ht="45" x14ac:dyDescent="0.25">
      <c r="A172" s="9">
        <v>1627350</v>
      </c>
      <c r="B172" s="9">
        <v>7350</v>
      </c>
      <c r="C172" s="10" t="s">
        <v>207</v>
      </c>
      <c r="D172" s="16" t="s">
        <v>208</v>
      </c>
      <c r="E172" s="66" t="s">
        <v>213</v>
      </c>
      <c r="F172" s="19">
        <v>399000</v>
      </c>
    </row>
    <row r="173" spans="1:6" s="67" customFormat="1" ht="45" x14ac:dyDescent="0.25">
      <c r="A173" s="9">
        <v>1627350</v>
      </c>
      <c r="B173" s="9">
        <v>7350</v>
      </c>
      <c r="C173" s="10" t="s">
        <v>207</v>
      </c>
      <c r="D173" s="16" t="s">
        <v>208</v>
      </c>
      <c r="E173" s="66" t="s">
        <v>214</v>
      </c>
      <c r="F173" s="19">
        <v>310300</v>
      </c>
    </row>
    <row r="174" spans="1:6" s="67" customFormat="1" ht="60" x14ac:dyDescent="0.25">
      <c r="A174" s="9">
        <v>1627350</v>
      </c>
      <c r="B174" s="9">
        <v>7350</v>
      </c>
      <c r="C174" s="10" t="s">
        <v>207</v>
      </c>
      <c r="D174" s="16" t="s">
        <v>208</v>
      </c>
      <c r="E174" s="66" t="s">
        <v>215</v>
      </c>
      <c r="F174" s="19">
        <v>500000</v>
      </c>
    </row>
    <row r="175" spans="1:6" s="67" customFormat="1" ht="45" x14ac:dyDescent="0.25">
      <c r="A175" s="9">
        <v>1627350</v>
      </c>
      <c r="B175" s="9">
        <v>7350</v>
      </c>
      <c r="C175" s="10" t="s">
        <v>207</v>
      </c>
      <c r="D175" s="16" t="s">
        <v>208</v>
      </c>
      <c r="E175" s="66" t="s">
        <v>216</v>
      </c>
      <c r="F175" s="19">
        <v>2000000</v>
      </c>
    </row>
    <row r="176" spans="1:6" s="67" customFormat="1" ht="45" x14ac:dyDescent="0.25">
      <c r="A176" s="9">
        <v>1627351</v>
      </c>
      <c r="B176" s="9">
        <v>7351</v>
      </c>
      <c r="C176" s="10" t="s">
        <v>207</v>
      </c>
      <c r="D176" s="16" t="s">
        <v>217</v>
      </c>
      <c r="E176" s="66" t="s">
        <v>218</v>
      </c>
      <c r="F176" s="19">
        <v>2000000</v>
      </c>
    </row>
    <row r="177" spans="1:6" s="67" customFormat="1" ht="45" x14ac:dyDescent="0.25">
      <c r="A177" s="9">
        <v>1627350</v>
      </c>
      <c r="B177" s="9">
        <v>7350</v>
      </c>
      <c r="C177" s="10" t="s">
        <v>207</v>
      </c>
      <c r="D177" s="16" t="s">
        <v>208</v>
      </c>
      <c r="E177" s="66" t="s">
        <v>219</v>
      </c>
      <c r="F177" s="19">
        <v>214000</v>
      </c>
    </row>
    <row r="178" spans="1:6" s="67" customFormat="1" ht="64.5" customHeight="1" x14ac:dyDescent="0.25">
      <c r="A178" s="9">
        <v>1627350</v>
      </c>
      <c r="B178" s="9">
        <v>7350</v>
      </c>
      <c r="C178" s="10" t="s">
        <v>207</v>
      </c>
      <c r="D178" s="16" t="s">
        <v>208</v>
      </c>
      <c r="E178" s="66" t="s">
        <v>220</v>
      </c>
      <c r="F178" s="19">
        <v>350000</v>
      </c>
    </row>
    <row r="179" spans="1:6" s="67" customFormat="1" ht="90" x14ac:dyDescent="0.25">
      <c r="A179" s="9">
        <v>1627350</v>
      </c>
      <c r="B179" s="9">
        <v>7350</v>
      </c>
      <c r="C179" s="10" t="s">
        <v>207</v>
      </c>
      <c r="D179" s="16" t="s">
        <v>208</v>
      </c>
      <c r="E179" s="66" t="s">
        <v>221</v>
      </c>
      <c r="F179" s="19">
        <v>495000</v>
      </c>
    </row>
    <row r="180" spans="1:6" ht="31.5" x14ac:dyDescent="0.2">
      <c r="A180" s="5">
        <v>1800000</v>
      </c>
      <c r="B180" s="5"/>
      <c r="C180" s="5"/>
      <c r="D180" s="8" t="s">
        <v>222</v>
      </c>
      <c r="E180" s="58"/>
      <c r="F180" s="65">
        <f>SUM(F182:F186)</f>
        <v>3340000</v>
      </c>
    </row>
    <row r="181" spans="1:6" ht="31.5" x14ac:dyDescent="0.2">
      <c r="A181" s="5">
        <v>1810000</v>
      </c>
      <c r="B181" s="5"/>
      <c r="C181" s="5"/>
      <c r="D181" s="11" t="s">
        <v>222</v>
      </c>
      <c r="E181" s="58"/>
      <c r="F181" s="58"/>
    </row>
    <row r="182" spans="1:6" s="67" customFormat="1" ht="30" x14ac:dyDescent="0.25">
      <c r="A182" s="9" t="s">
        <v>223</v>
      </c>
      <c r="B182" s="9" t="s">
        <v>224</v>
      </c>
      <c r="C182" s="10" t="s">
        <v>177</v>
      </c>
      <c r="D182" s="16" t="s">
        <v>180</v>
      </c>
      <c r="E182" s="66" t="s">
        <v>225</v>
      </c>
      <c r="F182" s="19">
        <v>2000000</v>
      </c>
    </row>
    <row r="183" spans="1:6" s="67" customFormat="1" ht="30" x14ac:dyDescent="0.25">
      <c r="A183" s="9">
        <v>1817670</v>
      </c>
      <c r="B183" s="9">
        <v>7670</v>
      </c>
      <c r="C183" s="10" t="s">
        <v>101</v>
      </c>
      <c r="D183" s="16" t="s">
        <v>140</v>
      </c>
      <c r="E183" s="66" t="s">
        <v>226</v>
      </c>
      <c r="F183" s="19">
        <v>200000</v>
      </c>
    </row>
    <row r="184" spans="1:6" s="67" customFormat="1" ht="30" x14ac:dyDescent="0.25">
      <c r="A184" s="9">
        <v>1817670</v>
      </c>
      <c r="B184" s="9">
        <v>7670</v>
      </c>
      <c r="C184" s="10" t="s">
        <v>101</v>
      </c>
      <c r="D184" s="16" t="s">
        <v>140</v>
      </c>
      <c r="E184" s="66" t="s">
        <v>227</v>
      </c>
      <c r="F184" s="19">
        <v>50000</v>
      </c>
    </row>
    <row r="185" spans="1:6" s="67" customFormat="1" ht="45" x14ac:dyDescent="0.25">
      <c r="A185" s="9" t="s">
        <v>228</v>
      </c>
      <c r="B185" s="9" t="s">
        <v>229</v>
      </c>
      <c r="C185" s="10" t="s">
        <v>230</v>
      </c>
      <c r="D185" s="16" t="s">
        <v>231</v>
      </c>
      <c r="E185" s="66" t="s">
        <v>232</v>
      </c>
      <c r="F185" s="19">
        <v>190000</v>
      </c>
    </row>
    <row r="186" spans="1:6" s="67" customFormat="1" ht="45" x14ac:dyDescent="0.25">
      <c r="A186" s="9" t="s">
        <v>228</v>
      </c>
      <c r="B186" s="9" t="s">
        <v>229</v>
      </c>
      <c r="C186" s="10" t="s">
        <v>230</v>
      </c>
      <c r="D186" s="16" t="s">
        <v>231</v>
      </c>
      <c r="E186" s="66" t="s">
        <v>233</v>
      </c>
      <c r="F186" s="19">
        <v>900000</v>
      </c>
    </row>
    <row r="187" spans="1:6" ht="31.5" x14ac:dyDescent="0.2">
      <c r="A187" s="5">
        <v>1900000</v>
      </c>
      <c r="B187" s="5"/>
      <c r="C187" s="5"/>
      <c r="D187" s="8" t="s">
        <v>234</v>
      </c>
      <c r="E187" s="58"/>
      <c r="F187" s="65">
        <f>SUM(F189:F199)</f>
        <v>76780000</v>
      </c>
    </row>
    <row r="188" spans="1:6" ht="31.5" x14ac:dyDescent="0.2">
      <c r="A188" s="5">
        <v>1910000</v>
      </c>
      <c r="B188" s="5"/>
      <c r="C188" s="5"/>
      <c r="D188" s="11" t="s">
        <v>234</v>
      </c>
      <c r="E188" s="58"/>
      <c r="F188" s="58"/>
    </row>
    <row r="189" spans="1:6" s="67" customFormat="1" ht="45" x14ac:dyDescent="0.25">
      <c r="A189" s="9">
        <v>1910160</v>
      </c>
      <c r="B189" s="10" t="s">
        <v>229</v>
      </c>
      <c r="C189" s="10" t="s">
        <v>230</v>
      </c>
      <c r="D189" s="17" t="s">
        <v>231</v>
      </c>
      <c r="E189" s="66" t="s">
        <v>235</v>
      </c>
      <c r="F189" s="19">
        <v>3000000</v>
      </c>
    </row>
    <row r="190" spans="1:6" s="67" customFormat="1" ht="60" x14ac:dyDescent="0.25">
      <c r="A190" s="9">
        <v>1918230</v>
      </c>
      <c r="B190" s="9">
        <v>8230</v>
      </c>
      <c r="C190" s="10" t="s">
        <v>236</v>
      </c>
      <c r="D190" s="16" t="s">
        <v>237</v>
      </c>
      <c r="E190" s="66" t="s">
        <v>238</v>
      </c>
      <c r="F190" s="19">
        <v>10000000</v>
      </c>
    </row>
    <row r="191" spans="1:6" s="67" customFormat="1" ht="45" x14ac:dyDescent="0.25">
      <c r="A191" s="9" t="s">
        <v>239</v>
      </c>
      <c r="B191" s="9">
        <v>8230</v>
      </c>
      <c r="C191" s="10" t="s">
        <v>236</v>
      </c>
      <c r="D191" s="16" t="s">
        <v>237</v>
      </c>
      <c r="E191" s="66" t="s">
        <v>240</v>
      </c>
      <c r="F191" s="19">
        <v>1000000</v>
      </c>
    </row>
    <row r="192" spans="1:6" s="67" customFormat="1" ht="60" x14ac:dyDescent="0.25">
      <c r="A192" s="9">
        <v>1919800</v>
      </c>
      <c r="B192" s="9">
        <v>9800</v>
      </c>
      <c r="C192" s="10" t="s">
        <v>196</v>
      </c>
      <c r="D192" s="16" t="s">
        <v>241</v>
      </c>
      <c r="E192" s="66" t="s">
        <v>242</v>
      </c>
      <c r="F192" s="19">
        <v>1200000</v>
      </c>
    </row>
    <row r="193" spans="1:6" s="67" customFormat="1" ht="30" x14ac:dyDescent="0.25">
      <c r="A193" s="9">
        <v>1917670</v>
      </c>
      <c r="B193" s="9">
        <v>7670</v>
      </c>
      <c r="C193" s="10" t="s">
        <v>101</v>
      </c>
      <c r="D193" s="16" t="s">
        <v>140</v>
      </c>
      <c r="E193" s="66" t="s">
        <v>243</v>
      </c>
      <c r="F193" s="19">
        <f>23000000-15000000+3960000+1000000</f>
        <v>12960000</v>
      </c>
    </row>
    <row r="194" spans="1:6" ht="30" x14ac:dyDescent="0.2">
      <c r="A194" s="14">
        <v>1917670</v>
      </c>
      <c r="B194" s="14">
        <v>7670</v>
      </c>
      <c r="C194" s="15" t="s">
        <v>101</v>
      </c>
      <c r="D194" s="17" t="s">
        <v>140</v>
      </c>
      <c r="E194" s="16" t="s">
        <v>244</v>
      </c>
      <c r="F194" s="19">
        <f>49421000-20500000-8780000-1020000+5000000+2000000</f>
        <v>26121000</v>
      </c>
    </row>
    <row r="195" spans="1:6" ht="30" x14ac:dyDescent="0.2">
      <c r="A195" s="14">
        <v>1917670</v>
      </c>
      <c r="B195" s="14">
        <v>7670</v>
      </c>
      <c r="C195" s="15" t="s">
        <v>101</v>
      </c>
      <c r="D195" s="17" t="s">
        <v>140</v>
      </c>
      <c r="E195" s="16" t="s">
        <v>245</v>
      </c>
      <c r="F195" s="19">
        <v>4000000</v>
      </c>
    </row>
    <row r="196" spans="1:6" ht="30" x14ac:dyDescent="0.2">
      <c r="A196" s="14">
        <v>1917670</v>
      </c>
      <c r="B196" s="14">
        <v>7670</v>
      </c>
      <c r="C196" s="15" t="s">
        <v>101</v>
      </c>
      <c r="D196" s="17" t="s">
        <v>140</v>
      </c>
      <c r="E196" s="16" t="s">
        <v>246</v>
      </c>
      <c r="F196" s="19">
        <f>13000000-7000000+5000000+2000000</f>
        <v>13000000</v>
      </c>
    </row>
    <row r="197" spans="1:6" ht="45" x14ac:dyDescent="0.2">
      <c r="A197" s="14">
        <v>1917461</v>
      </c>
      <c r="B197" s="14">
        <v>7461</v>
      </c>
      <c r="C197" s="15" t="s">
        <v>184</v>
      </c>
      <c r="D197" s="17" t="s">
        <v>185</v>
      </c>
      <c r="E197" s="36" t="s">
        <v>247</v>
      </c>
      <c r="F197" s="19">
        <f>2000000+2000000-2000000</f>
        <v>2000000</v>
      </c>
    </row>
    <row r="198" spans="1:6" ht="45" x14ac:dyDescent="0.2">
      <c r="A198" s="14">
        <v>1917461</v>
      </c>
      <c r="B198" s="14">
        <v>7461</v>
      </c>
      <c r="C198" s="15" t="s">
        <v>184</v>
      </c>
      <c r="D198" s="17" t="s">
        <v>185</v>
      </c>
      <c r="E198" s="36" t="s">
        <v>248</v>
      </c>
      <c r="F198" s="19">
        <v>2000000</v>
      </c>
    </row>
    <row r="199" spans="1:6" ht="45" x14ac:dyDescent="0.2">
      <c r="A199" s="14">
        <v>1917461</v>
      </c>
      <c r="B199" s="14">
        <v>7461</v>
      </c>
      <c r="C199" s="15" t="s">
        <v>184</v>
      </c>
      <c r="D199" s="17" t="s">
        <v>185</v>
      </c>
      <c r="E199" s="36" t="s">
        <v>249</v>
      </c>
      <c r="F199" s="19">
        <v>1499000</v>
      </c>
    </row>
    <row r="200" spans="1:6" ht="15.75" x14ac:dyDescent="0.2">
      <c r="A200" s="5">
        <v>2700000</v>
      </c>
      <c r="B200" s="5"/>
      <c r="C200" s="5"/>
      <c r="D200" s="8" t="s">
        <v>250</v>
      </c>
      <c r="E200" s="58"/>
      <c r="F200" s="68">
        <f>SUM(F202)</f>
        <v>50000000</v>
      </c>
    </row>
    <row r="201" spans="1:6" ht="15.75" x14ac:dyDescent="0.2">
      <c r="A201" s="5">
        <v>2710000</v>
      </c>
      <c r="B201" s="5"/>
      <c r="C201" s="5"/>
      <c r="D201" s="80" t="s">
        <v>250</v>
      </c>
      <c r="E201" s="58"/>
      <c r="F201" s="19"/>
    </row>
    <row r="202" spans="1:6" ht="30" x14ac:dyDescent="0.2">
      <c r="A202" s="14">
        <v>2717670</v>
      </c>
      <c r="B202" s="14">
        <v>7670</v>
      </c>
      <c r="C202" s="15" t="s">
        <v>101</v>
      </c>
      <c r="D202" s="17" t="s">
        <v>140</v>
      </c>
      <c r="E202" s="16" t="s">
        <v>251</v>
      </c>
      <c r="F202" s="19">
        <v>50000000</v>
      </c>
    </row>
    <row r="203" spans="1:6" ht="51" customHeight="1" x14ac:dyDescent="0.2">
      <c r="A203" s="2" t="s">
        <v>252</v>
      </c>
      <c r="B203" s="2"/>
      <c r="C203" s="2"/>
      <c r="D203" s="4" t="s">
        <v>253</v>
      </c>
      <c r="E203" s="4"/>
      <c r="F203" s="68">
        <f>SUM(F205)</f>
        <v>500000</v>
      </c>
    </row>
    <row r="204" spans="1:6" ht="47.25" customHeight="1" x14ac:dyDescent="0.2">
      <c r="A204" s="2" t="s">
        <v>254</v>
      </c>
      <c r="B204" s="2"/>
      <c r="C204" s="2"/>
      <c r="D204" s="3" t="s">
        <v>253</v>
      </c>
      <c r="E204" s="58"/>
      <c r="F204" s="19"/>
    </row>
    <row r="205" spans="1:6" ht="60" x14ac:dyDescent="0.2">
      <c r="A205" s="70" t="s">
        <v>255</v>
      </c>
      <c r="B205" s="70" t="s">
        <v>256</v>
      </c>
      <c r="C205" s="70" t="s">
        <v>236</v>
      </c>
      <c r="D205" s="71" t="s">
        <v>257</v>
      </c>
      <c r="E205" s="36" t="s">
        <v>258</v>
      </c>
      <c r="F205" s="19">
        <v>500000</v>
      </c>
    </row>
    <row r="206" spans="1:6" ht="15.75" x14ac:dyDescent="0.2">
      <c r="A206" s="5">
        <v>3200000</v>
      </c>
      <c r="B206" s="5"/>
      <c r="C206" s="5"/>
      <c r="D206" s="8" t="s">
        <v>259</v>
      </c>
      <c r="E206" s="58"/>
      <c r="F206" s="68">
        <f>SUM(F208:F209)</f>
        <v>3170000</v>
      </c>
    </row>
    <row r="207" spans="1:6" ht="15.75" x14ac:dyDescent="0.2">
      <c r="A207" s="5">
        <v>3210000</v>
      </c>
      <c r="B207" s="5"/>
      <c r="C207" s="5"/>
      <c r="D207" s="11" t="s">
        <v>259</v>
      </c>
      <c r="E207" s="58"/>
      <c r="F207" s="58"/>
    </row>
    <row r="208" spans="1:6" ht="45" x14ac:dyDescent="0.2">
      <c r="A208" s="14">
        <v>3217670</v>
      </c>
      <c r="B208" s="14">
        <v>7670</v>
      </c>
      <c r="C208" s="15" t="s">
        <v>101</v>
      </c>
      <c r="D208" s="16" t="s">
        <v>140</v>
      </c>
      <c r="E208" s="16" t="s">
        <v>260</v>
      </c>
      <c r="F208" s="19">
        <v>3000000</v>
      </c>
    </row>
    <row r="209" spans="1:6" ht="30" x14ac:dyDescent="0.2">
      <c r="A209" s="14">
        <v>3217670</v>
      </c>
      <c r="B209" s="14">
        <v>7670</v>
      </c>
      <c r="C209" s="14" t="s">
        <v>101</v>
      </c>
      <c r="D209" s="16" t="s">
        <v>140</v>
      </c>
      <c r="E209" s="16" t="s">
        <v>261</v>
      </c>
      <c r="F209" s="19">
        <v>170000</v>
      </c>
    </row>
    <row r="210" spans="1:6" ht="15.75" x14ac:dyDescent="0.2">
      <c r="A210" s="8">
        <v>3220000</v>
      </c>
      <c r="B210" s="5"/>
      <c r="C210" s="5"/>
      <c r="D210" s="8" t="s">
        <v>262</v>
      </c>
      <c r="E210" s="58"/>
      <c r="F210" s="68">
        <f>F211</f>
        <v>1013905.8</v>
      </c>
    </row>
    <row r="211" spans="1:6" ht="30" x14ac:dyDescent="0.2">
      <c r="A211" s="14">
        <v>3223132</v>
      </c>
      <c r="B211" s="14">
        <v>3132</v>
      </c>
      <c r="C211" s="14">
        <v>1040</v>
      </c>
      <c r="D211" s="17" t="s">
        <v>263</v>
      </c>
      <c r="E211" s="16" t="s">
        <v>264</v>
      </c>
      <c r="F211" s="19">
        <f>13905.8+1000000</f>
        <v>1013905.8</v>
      </c>
    </row>
    <row r="212" spans="1:6" ht="21.75" customHeight="1" x14ac:dyDescent="0.2">
      <c r="A212" s="5">
        <v>3400000</v>
      </c>
      <c r="B212" s="5"/>
      <c r="C212" s="5"/>
      <c r="D212" s="8" t="s">
        <v>265</v>
      </c>
      <c r="E212" s="58"/>
      <c r="F212" s="68">
        <f>SUM(F214:F217)</f>
        <v>2000000</v>
      </c>
    </row>
    <row r="213" spans="1:6" ht="18" customHeight="1" x14ac:dyDescent="0.2">
      <c r="A213" s="5">
        <v>3420000</v>
      </c>
      <c r="B213" s="5"/>
      <c r="C213" s="5"/>
      <c r="D213" s="8" t="s">
        <v>266</v>
      </c>
      <c r="E213" s="58"/>
      <c r="F213" s="58"/>
    </row>
    <row r="214" spans="1:6" ht="45" x14ac:dyDescent="0.2">
      <c r="A214" s="14">
        <v>3420160</v>
      </c>
      <c r="B214" s="14" t="s">
        <v>229</v>
      </c>
      <c r="C214" s="14" t="s">
        <v>230</v>
      </c>
      <c r="D214" s="17" t="s">
        <v>231</v>
      </c>
      <c r="E214" s="16" t="s">
        <v>267</v>
      </c>
      <c r="F214" s="19">
        <v>100000</v>
      </c>
    </row>
    <row r="215" spans="1:6" ht="45" x14ac:dyDescent="0.2">
      <c r="A215" s="14">
        <v>3420160</v>
      </c>
      <c r="B215" s="14" t="s">
        <v>229</v>
      </c>
      <c r="C215" s="14" t="s">
        <v>230</v>
      </c>
      <c r="D215" s="17" t="s">
        <v>231</v>
      </c>
      <c r="E215" s="16" t="s">
        <v>268</v>
      </c>
      <c r="F215" s="19">
        <v>100000</v>
      </c>
    </row>
    <row r="216" spans="1:6" ht="45" x14ac:dyDescent="0.2">
      <c r="A216" s="14">
        <v>3420160</v>
      </c>
      <c r="B216" s="14" t="s">
        <v>229</v>
      </c>
      <c r="C216" s="14" t="s">
        <v>230</v>
      </c>
      <c r="D216" s="17" t="s">
        <v>231</v>
      </c>
      <c r="E216" s="16" t="s">
        <v>269</v>
      </c>
      <c r="F216" s="19">
        <v>1700000</v>
      </c>
    </row>
    <row r="217" spans="1:6" ht="45" x14ac:dyDescent="0.2">
      <c r="A217" s="14">
        <v>3420160</v>
      </c>
      <c r="B217" s="14" t="s">
        <v>229</v>
      </c>
      <c r="C217" s="14" t="s">
        <v>230</v>
      </c>
      <c r="D217" s="17" t="s">
        <v>231</v>
      </c>
      <c r="E217" s="16" t="s">
        <v>270</v>
      </c>
      <c r="F217" s="19">
        <v>100000</v>
      </c>
    </row>
    <row r="218" spans="1:6" ht="15.75" x14ac:dyDescent="0.2">
      <c r="A218" s="5">
        <v>3600000</v>
      </c>
      <c r="B218" s="5"/>
      <c r="C218" s="5"/>
      <c r="D218" s="8" t="s">
        <v>271</v>
      </c>
      <c r="E218" s="58"/>
      <c r="F218" s="65">
        <f>SUM(F220:F224)</f>
        <v>1168000</v>
      </c>
    </row>
    <row r="219" spans="1:6" ht="15.75" x14ac:dyDescent="0.2">
      <c r="A219" s="5">
        <v>3610000</v>
      </c>
      <c r="B219" s="9"/>
      <c r="C219" s="9"/>
      <c r="D219" s="11" t="s">
        <v>271</v>
      </c>
      <c r="E219" s="16"/>
      <c r="F219" s="58"/>
    </row>
    <row r="220" spans="1:6" ht="30" x14ac:dyDescent="0.2">
      <c r="A220" s="14">
        <v>3617130</v>
      </c>
      <c r="B220" s="14">
        <v>7130</v>
      </c>
      <c r="C220" s="14" t="s">
        <v>272</v>
      </c>
      <c r="D220" s="17" t="s">
        <v>273</v>
      </c>
      <c r="E220" s="16" t="s">
        <v>274</v>
      </c>
      <c r="F220" s="19">
        <v>235000</v>
      </c>
    </row>
    <row r="221" spans="1:6" ht="60" x14ac:dyDescent="0.2">
      <c r="A221" s="14">
        <v>3617130</v>
      </c>
      <c r="B221" s="14">
        <v>7130</v>
      </c>
      <c r="C221" s="14" t="s">
        <v>272</v>
      </c>
      <c r="D221" s="17" t="s">
        <v>273</v>
      </c>
      <c r="E221" s="16" t="s">
        <v>275</v>
      </c>
      <c r="F221" s="19">
        <v>435000</v>
      </c>
    </row>
    <row r="222" spans="1:6" ht="45" x14ac:dyDescent="0.2">
      <c r="A222" s="14">
        <v>3617650</v>
      </c>
      <c r="B222" s="14">
        <v>7650</v>
      </c>
      <c r="C222" s="14" t="s">
        <v>101</v>
      </c>
      <c r="D222" s="17" t="s">
        <v>276</v>
      </c>
      <c r="E222" s="16" t="s">
        <v>277</v>
      </c>
      <c r="F222" s="19">
        <v>99000</v>
      </c>
    </row>
    <row r="223" spans="1:6" ht="60" x14ac:dyDescent="0.2">
      <c r="A223" s="14">
        <v>3617660</v>
      </c>
      <c r="B223" s="14">
        <v>7660</v>
      </c>
      <c r="C223" s="14" t="s">
        <v>101</v>
      </c>
      <c r="D223" s="17" t="s">
        <v>278</v>
      </c>
      <c r="E223" s="16" t="s">
        <v>279</v>
      </c>
      <c r="F223" s="19">
        <v>99000</v>
      </c>
    </row>
    <row r="224" spans="1:6" ht="60" x14ac:dyDescent="0.2">
      <c r="A224" s="14">
        <v>3617660</v>
      </c>
      <c r="B224" s="14">
        <v>7660</v>
      </c>
      <c r="C224" s="14" t="s">
        <v>101</v>
      </c>
      <c r="D224" s="17" t="s">
        <v>278</v>
      </c>
      <c r="E224" s="16" t="s">
        <v>280</v>
      </c>
      <c r="F224" s="19">
        <v>300000</v>
      </c>
    </row>
    <row r="225" spans="1:6" ht="15.75" x14ac:dyDescent="0.2">
      <c r="A225" s="5">
        <v>4100000</v>
      </c>
      <c r="B225" s="5"/>
      <c r="C225" s="5"/>
      <c r="D225" s="8" t="s">
        <v>281</v>
      </c>
      <c r="E225" s="58"/>
      <c r="F225" s="65">
        <f>SUM(F227:F232)</f>
        <v>7793353.419999999</v>
      </c>
    </row>
    <row r="226" spans="1:6" ht="15.75" x14ac:dyDescent="0.2">
      <c r="A226" s="5">
        <v>4110000</v>
      </c>
      <c r="B226" s="5"/>
      <c r="C226" s="5"/>
      <c r="D226" s="11" t="s">
        <v>281</v>
      </c>
      <c r="E226" s="58"/>
      <c r="F226" s="58"/>
    </row>
    <row r="227" spans="1:6" ht="45" x14ac:dyDescent="0.2">
      <c r="A227" s="18" t="s">
        <v>282</v>
      </c>
      <c r="B227" s="18" t="s">
        <v>229</v>
      </c>
      <c r="C227" s="18" t="s">
        <v>230</v>
      </c>
      <c r="D227" s="20" t="s">
        <v>231</v>
      </c>
      <c r="E227" s="72" t="s">
        <v>283</v>
      </c>
      <c r="F227" s="37">
        <v>90700</v>
      </c>
    </row>
    <row r="228" spans="1:6" ht="45" x14ac:dyDescent="0.2">
      <c r="A228" s="18" t="s">
        <v>282</v>
      </c>
      <c r="B228" s="18" t="s">
        <v>229</v>
      </c>
      <c r="C228" s="18" t="s">
        <v>230</v>
      </c>
      <c r="D228" s="20" t="s">
        <v>231</v>
      </c>
      <c r="E228" s="72" t="s">
        <v>284</v>
      </c>
      <c r="F228" s="37">
        <v>350000</v>
      </c>
    </row>
    <row r="229" spans="1:6" ht="30" x14ac:dyDescent="0.2">
      <c r="A229" s="18" t="s">
        <v>285</v>
      </c>
      <c r="B229" s="18" t="s">
        <v>286</v>
      </c>
      <c r="C229" s="18" t="s">
        <v>173</v>
      </c>
      <c r="D229" s="20" t="s">
        <v>174</v>
      </c>
      <c r="E229" s="20" t="s">
        <v>287</v>
      </c>
      <c r="F229" s="37">
        <f>2000000+627733+1.09</f>
        <v>2627734.09</v>
      </c>
    </row>
    <row r="230" spans="1:6" ht="141" customHeight="1" x14ac:dyDescent="0.2">
      <c r="A230" s="18" t="s">
        <v>285</v>
      </c>
      <c r="B230" s="18" t="s">
        <v>286</v>
      </c>
      <c r="C230" s="18" t="s">
        <v>173</v>
      </c>
      <c r="D230" s="20" t="s">
        <v>174</v>
      </c>
      <c r="E230" s="38" t="s">
        <v>288</v>
      </c>
      <c r="F230" s="37">
        <v>2881566.11</v>
      </c>
    </row>
    <row r="231" spans="1:6" ht="60" x14ac:dyDescent="0.2">
      <c r="A231" s="18">
        <v>4116011</v>
      </c>
      <c r="B231" s="18">
        <v>6011</v>
      </c>
      <c r="C231" s="15" t="s">
        <v>173</v>
      </c>
      <c r="D231" s="20" t="s">
        <v>174</v>
      </c>
      <c r="E231" s="38" t="s">
        <v>289</v>
      </c>
      <c r="F231" s="37">
        <v>500000</v>
      </c>
    </row>
    <row r="232" spans="1:6" ht="105" x14ac:dyDescent="0.2">
      <c r="A232" s="18">
        <v>4117375</v>
      </c>
      <c r="B232" s="15" t="s">
        <v>290</v>
      </c>
      <c r="C232" s="15" t="s">
        <v>101</v>
      </c>
      <c r="D232" s="20" t="s">
        <v>291</v>
      </c>
      <c r="E232" s="20" t="s">
        <v>292</v>
      </c>
      <c r="F232" s="21">
        <f>1043353.22+300000</f>
        <v>1343353.22</v>
      </c>
    </row>
    <row r="233" spans="1:6" ht="15.75" x14ac:dyDescent="0.2">
      <c r="A233" s="5">
        <v>4200000</v>
      </c>
      <c r="B233" s="5"/>
      <c r="C233" s="5"/>
      <c r="D233" s="8" t="s">
        <v>293</v>
      </c>
      <c r="E233" s="58"/>
      <c r="F233" s="65">
        <f>SUM(F235:F240)</f>
        <v>6450000</v>
      </c>
    </row>
    <row r="234" spans="1:6" ht="15.75" x14ac:dyDescent="0.2">
      <c r="A234" s="5">
        <v>4210000</v>
      </c>
      <c r="B234" s="5"/>
      <c r="C234" s="5"/>
      <c r="D234" s="11" t="s">
        <v>293</v>
      </c>
      <c r="E234" s="58"/>
      <c r="F234" s="58"/>
    </row>
    <row r="235" spans="1:6" ht="45" x14ac:dyDescent="0.2">
      <c r="A235" s="18">
        <v>4210160</v>
      </c>
      <c r="B235" s="31" t="s">
        <v>229</v>
      </c>
      <c r="C235" s="31" t="s">
        <v>230</v>
      </c>
      <c r="D235" s="20" t="s">
        <v>231</v>
      </c>
      <c r="E235" s="20" t="s">
        <v>294</v>
      </c>
      <c r="F235" s="21">
        <v>96855</v>
      </c>
    </row>
    <row r="236" spans="1:6" ht="45" x14ac:dyDescent="0.2">
      <c r="A236" s="18">
        <v>4210160</v>
      </c>
      <c r="B236" s="31" t="s">
        <v>229</v>
      </c>
      <c r="C236" s="31" t="s">
        <v>230</v>
      </c>
      <c r="D236" s="20" t="s">
        <v>231</v>
      </c>
      <c r="E236" s="20" t="s">
        <v>295</v>
      </c>
      <c r="F236" s="21">
        <v>469780</v>
      </c>
    </row>
    <row r="237" spans="1:6" ht="45" x14ac:dyDescent="0.2">
      <c r="A237" s="18">
        <v>4210160</v>
      </c>
      <c r="B237" s="31" t="s">
        <v>229</v>
      </c>
      <c r="C237" s="31" t="s">
        <v>230</v>
      </c>
      <c r="D237" s="20" t="s">
        <v>231</v>
      </c>
      <c r="E237" s="20" t="s">
        <v>296</v>
      </c>
      <c r="F237" s="21">
        <f>1000000+365</f>
        <v>1000365</v>
      </c>
    </row>
    <row r="238" spans="1:6" ht="30" x14ac:dyDescent="0.2">
      <c r="A238" s="18">
        <v>4216011</v>
      </c>
      <c r="B238" s="18">
        <v>6011</v>
      </c>
      <c r="C238" s="18" t="s">
        <v>173</v>
      </c>
      <c r="D238" s="20" t="s">
        <v>174</v>
      </c>
      <c r="E238" s="20" t="s">
        <v>297</v>
      </c>
      <c r="F238" s="21">
        <v>1500000</v>
      </c>
    </row>
    <row r="239" spans="1:6" ht="138.75" customHeight="1" x14ac:dyDescent="0.2">
      <c r="A239" s="18">
        <v>4216015</v>
      </c>
      <c r="B239" s="18">
        <v>6015</v>
      </c>
      <c r="C239" s="18" t="s">
        <v>177</v>
      </c>
      <c r="D239" s="20" t="s">
        <v>178</v>
      </c>
      <c r="E239" s="20" t="s">
        <v>298</v>
      </c>
      <c r="F239" s="21">
        <f>300000+500000</f>
        <v>800000</v>
      </c>
    </row>
    <row r="240" spans="1:6" ht="45" x14ac:dyDescent="0.2">
      <c r="A240" s="18">
        <v>4217461</v>
      </c>
      <c r="B240" s="18">
        <v>7461</v>
      </c>
      <c r="C240" s="18" t="s">
        <v>184</v>
      </c>
      <c r="D240" s="20" t="s">
        <v>185</v>
      </c>
      <c r="E240" s="20" t="s">
        <v>299</v>
      </c>
      <c r="F240" s="21">
        <f>2583000</f>
        <v>2583000</v>
      </c>
    </row>
    <row r="241" spans="1:6" ht="18.75" customHeight="1" x14ac:dyDescent="0.2">
      <c r="A241" s="5">
        <v>4300000</v>
      </c>
      <c r="B241" s="5"/>
      <c r="C241" s="5"/>
      <c r="D241" s="8" t="s">
        <v>300</v>
      </c>
      <c r="E241" s="58"/>
      <c r="F241" s="65">
        <f>SUM(F243:F249)</f>
        <v>10250000</v>
      </c>
    </row>
    <row r="242" spans="1:6" ht="17.25" customHeight="1" x14ac:dyDescent="0.2">
      <c r="A242" s="5">
        <v>4310000</v>
      </c>
      <c r="B242" s="5"/>
      <c r="C242" s="5"/>
      <c r="D242" s="11" t="s">
        <v>300</v>
      </c>
      <c r="E242" s="58"/>
      <c r="F242" s="58"/>
    </row>
    <row r="243" spans="1:6" ht="45" x14ac:dyDescent="0.2">
      <c r="A243" s="18">
        <v>4310160</v>
      </c>
      <c r="B243" s="18" t="s">
        <v>229</v>
      </c>
      <c r="C243" s="18" t="s">
        <v>230</v>
      </c>
      <c r="D243" s="20" t="s">
        <v>231</v>
      </c>
      <c r="E243" s="20" t="s">
        <v>301</v>
      </c>
      <c r="F243" s="21">
        <v>300000</v>
      </c>
    </row>
    <row r="244" spans="1:6" ht="30" x14ac:dyDescent="0.2">
      <c r="A244" s="18">
        <v>4316011</v>
      </c>
      <c r="B244" s="18">
        <v>6011</v>
      </c>
      <c r="C244" s="18" t="s">
        <v>173</v>
      </c>
      <c r="D244" s="20" t="s">
        <v>302</v>
      </c>
      <c r="E244" s="20" t="s">
        <v>287</v>
      </c>
      <c r="F244" s="21">
        <v>2880274.75</v>
      </c>
    </row>
    <row r="245" spans="1:6" ht="45" x14ac:dyDescent="0.2">
      <c r="A245" s="18">
        <v>4316030</v>
      </c>
      <c r="B245" s="18">
        <v>6030</v>
      </c>
      <c r="C245" s="18" t="s">
        <v>177</v>
      </c>
      <c r="D245" s="20" t="s">
        <v>180</v>
      </c>
      <c r="E245" s="20" t="s">
        <v>303</v>
      </c>
      <c r="F245" s="21">
        <f>178950.9+7843.9</f>
        <v>186794.8</v>
      </c>
    </row>
    <row r="246" spans="1:6" ht="63.75" customHeight="1" x14ac:dyDescent="0.2">
      <c r="A246" s="18">
        <v>4316011</v>
      </c>
      <c r="B246" s="18">
        <v>6011</v>
      </c>
      <c r="C246" s="31" t="s">
        <v>173</v>
      </c>
      <c r="D246" s="20" t="s">
        <v>304</v>
      </c>
      <c r="E246" s="20" t="s">
        <v>305</v>
      </c>
      <c r="F246" s="21">
        <v>600000</v>
      </c>
    </row>
    <row r="247" spans="1:6" ht="138" customHeight="1" x14ac:dyDescent="0.2">
      <c r="A247" s="18">
        <v>4316015</v>
      </c>
      <c r="B247" s="18">
        <v>6015</v>
      </c>
      <c r="C247" s="18" t="s">
        <v>177</v>
      </c>
      <c r="D247" s="20" t="s">
        <v>178</v>
      </c>
      <c r="E247" s="20" t="s">
        <v>306</v>
      </c>
      <c r="F247" s="21">
        <f>1600000+520053.12</f>
        <v>2120053.12</v>
      </c>
    </row>
    <row r="248" spans="1:6" ht="45" x14ac:dyDescent="0.2">
      <c r="A248" s="18" t="s">
        <v>307</v>
      </c>
      <c r="B248" s="18" t="s">
        <v>308</v>
      </c>
      <c r="C248" s="18" t="s">
        <v>184</v>
      </c>
      <c r="D248" s="20" t="s">
        <v>185</v>
      </c>
      <c r="E248" s="20" t="s">
        <v>309</v>
      </c>
      <c r="F248" s="21">
        <v>2000000</v>
      </c>
    </row>
    <row r="249" spans="1:6" ht="45" x14ac:dyDescent="0.2">
      <c r="A249" s="18" t="s">
        <v>307</v>
      </c>
      <c r="B249" s="18" t="s">
        <v>308</v>
      </c>
      <c r="C249" s="18" t="s">
        <v>184</v>
      </c>
      <c r="D249" s="20" t="s">
        <v>185</v>
      </c>
      <c r="E249" s="20" t="s">
        <v>299</v>
      </c>
      <c r="F249" s="21">
        <v>2162877.33</v>
      </c>
    </row>
    <row r="250" spans="1:6" ht="20.25" customHeight="1" x14ac:dyDescent="0.2">
      <c r="A250" s="5">
        <v>4400000</v>
      </c>
      <c r="B250" s="5"/>
      <c r="C250" s="5"/>
      <c r="D250" s="8" t="s">
        <v>310</v>
      </c>
      <c r="E250" s="58"/>
      <c r="F250" s="65">
        <f>SUM(F252:F272)</f>
        <v>16801269</v>
      </c>
    </row>
    <row r="251" spans="1:6" ht="17.25" customHeight="1" x14ac:dyDescent="0.2">
      <c r="A251" s="5">
        <v>4410000</v>
      </c>
      <c r="B251" s="5"/>
      <c r="C251" s="5"/>
      <c r="D251" s="11" t="s">
        <v>310</v>
      </c>
      <c r="E251" s="58"/>
      <c r="F251" s="58"/>
    </row>
    <row r="252" spans="1:6" ht="45" x14ac:dyDescent="0.2">
      <c r="A252" s="18">
        <v>4417461</v>
      </c>
      <c r="B252" s="18">
        <v>7461</v>
      </c>
      <c r="C252" s="15" t="s">
        <v>184</v>
      </c>
      <c r="D252" s="20" t="s">
        <v>185</v>
      </c>
      <c r="E252" s="20" t="s">
        <v>311</v>
      </c>
      <c r="F252" s="21">
        <v>821372.49</v>
      </c>
    </row>
    <row r="253" spans="1:6" ht="30" x14ac:dyDescent="0.2">
      <c r="A253" s="14">
        <v>4416011</v>
      </c>
      <c r="B253" s="14">
        <v>6011</v>
      </c>
      <c r="C253" s="15" t="s">
        <v>173</v>
      </c>
      <c r="D253" s="16" t="s">
        <v>174</v>
      </c>
      <c r="E253" s="20" t="s">
        <v>297</v>
      </c>
      <c r="F253" s="21">
        <v>1550860.29</v>
      </c>
    </row>
    <row r="254" spans="1:6" ht="60" x14ac:dyDescent="0.2">
      <c r="A254" s="18">
        <v>4416011</v>
      </c>
      <c r="B254" s="18">
        <v>6011</v>
      </c>
      <c r="C254" s="15" t="s">
        <v>173</v>
      </c>
      <c r="D254" s="20" t="s">
        <v>174</v>
      </c>
      <c r="E254" s="20" t="s">
        <v>312</v>
      </c>
      <c r="F254" s="21">
        <v>1100944.3600000001</v>
      </c>
    </row>
    <row r="255" spans="1:6" ht="60" x14ac:dyDescent="0.2">
      <c r="A255" s="14">
        <v>4416015</v>
      </c>
      <c r="B255" s="14">
        <v>6015</v>
      </c>
      <c r="C255" s="15" t="s">
        <v>177</v>
      </c>
      <c r="D255" s="16" t="s">
        <v>313</v>
      </c>
      <c r="E255" s="20" t="s">
        <v>314</v>
      </c>
      <c r="F255" s="21">
        <v>1327473.8700000001</v>
      </c>
    </row>
    <row r="256" spans="1:6" ht="120" x14ac:dyDescent="0.2">
      <c r="A256" s="14">
        <v>4416015</v>
      </c>
      <c r="B256" s="14">
        <v>6015</v>
      </c>
      <c r="C256" s="15" t="s">
        <v>177</v>
      </c>
      <c r="D256" s="16" t="s">
        <v>313</v>
      </c>
      <c r="E256" s="20" t="s">
        <v>315</v>
      </c>
      <c r="F256" s="21">
        <v>700.28</v>
      </c>
    </row>
    <row r="257" spans="1:6" ht="60" x14ac:dyDescent="0.2">
      <c r="A257" s="18">
        <v>4416090</v>
      </c>
      <c r="B257" s="18">
        <v>6090</v>
      </c>
      <c r="C257" s="15" t="s">
        <v>316</v>
      </c>
      <c r="D257" s="16" t="s">
        <v>317</v>
      </c>
      <c r="E257" s="20" t="s">
        <v>318</v>
      </c>
      <c r="F257" s="21">
        <v>51635</v>
      </c>
    </row>
    <row r="258" spans="1:6" ht="45" x14ac:dyDescent="0.2">
      <c r="A258" s="18">
        <v>4410160</v>
      </c>
      <c r="B258" s="15" t="s">
        <v>229</v>
      </c>
      <c r="C258" s="15" t="s">
        <v>230</v>
      </c>
      <c r="D258" s="20" t="s">
        <v>231</v>
      </c>
      <c r="E258" s="20" t="s">
        <v>319</v>
      </c>
      <c r="F258" s="21">
        <v>1500163.71</v>
      </c>
    </row>
    <row r="259" spans="1:6" ht="45" x14ac:dyDescent="0.2">
      <c r="A259" s="18">
        <v>4410160</v>
      </c>
      <c r="B259" s="15" t="s">
        <v>229</v>
      </c>
      <c r="C259" s="15" t="s">
        <v>230</v>
      </c>
      <c r="D259" s="20" t="s">
        <v>231</v>
      </c>
      <c r="E259" s="20" t="s">
        <v>283</v>
      </c>
      <c r="F259" s="21">
        <v>96850</v>
      </c>
    </row>
    <row r="260" spans="1:6" ht="30" x14ac:dyDescent="0.2">
      <c r="A260" s="18">
        <v>4416030</v>
      </c>
      <c r="B260" s="18">
        <v>6030</v>
      </c>
      <c r="C260" s="18" t="s">
        <v>177</v>
      </c>
      <c r="D260" s="20" t="s">
        <v>180</v>
      </c>
      <c r="E260" s="20" t="s">
        <v>320</v>
      </c>
      <c r="F260" s="21">
        <v>1800000</v>
      </c>
    </row>
    <row r="261" spans="1:6" ht="90.75" customHeight="1" x14ac:dyDescent="0.2">
      <c r="A261" s="18">
        <v>4417375</v>
      </c>
      <c r="B261" s="15" t="s">
        <v>290</v>
      </c>
      <c r="C261" s="15" t="s">
        <v>101</v>
      </c>
      <c r="D261" s="20" t="s">
        <v>291</v>
      </c>
      <c r="E261" s="20" t="s">
        <v>321</v>
      </c>
      <c r="F261" s="21">
        <v>1180841</v>
      </c>
    </row>
    <row r="262" spans="1:6" ht="109.5" customHeight="1" x14ac:dyDescent="0.2">
      <c r="A262" s="18">
        <v>4417375</v>
      </c>
      <c r="B262" s="15" t="s">
        <v>290</v>
      </c>
      <c r="C262" s="15" t="s">
        <v>101</v>
      </c>
      <c r="D262" s="20" t="s">
        <v>291</v>
      </c>
      <c r="E262" s="20" t="s">
        <v>322</v>
      </c>
      <c r="F262" s="21">
        <v>365000</v>
      </c>
    </row>
    <row r="263" spans="1:6" ht="108.75" customHeight="1" x14ac:dyDescent="0.2">
      <c r="A263" s="18">
        <v>4417375</v>
      </c>
      <c r="B263" s="15" t="s">
        <v>290</v>
      </c>
      <c r="C263" s="15" t="s">
        <v>101</v>
      </c>
      <c r="D263" s="20" t="s">
        <v>291</v>
      </c>
      <c r="E263" s="20" t="s">
        <v>323</v>
      </c>
      <c r="F263" s="21">
        <v>5600</v>
      </c>
    </row>
    <row r="264" spans="1:6" ht="120" x14ac:dyDescent="0.2">
      <c r="A264" s="18">
        <v>4417375</v>
      </c>
      <c r="B264" s="15" t="s">
        <v>290</v>
      </c>
      <c r="C264" s="15" t="s">
        <v>101</v>
      </c>
      <c r="D264" s="20" t="s">
        <v>291</v>
      </c>
      <c r="E264" s="20" t="s">
        <v>324</v>
      </c>
      <c r="F264" s="21">
        <v>24920</v>
      </c>
    </row>
    <row r="265" spans="1:6" ht="90" x14ac:dyDescent="0.2">
      <c r="A265" s="18">
        <v>4417375</v>
      </c>
      <c r="B265" s="15" t="s">
        <v>290</v>
      </c>
      <c r="C265" s="15" t="s">
        <v>101</v>
      </c>
      <c r="D265" s="20" t="s">
        <v>291</v>
      </c>
      <c r="E265" s="20" t="s">
        <v>325</v>
      </c>
      <c r="F265" s="21">
        <v>3811781</v>
      </c>
    </row>
    <row r="266" spans="1:6" ht="105" x14ac:dyDescent="0.2">
      <c r="A266" s="18">
        <v>4417375</v>
      </c>
      <c r="B266" s="15" t="s">
        <v>290</v>
      </c>
      <c r="C266" s="15" t="s">
        <v>101</v>
      </c>
      <c r="D266" s="20" t="s">
        <v>291</v>
      </c>
      <c r="E266" s="20" t="s">
        <v>326</v>
      </c>
      <c r="F266" s="21">
        <v>495000</v>
      </c>
    </row>
    <row r="267" spans="1:6" ht="94.5" customHeight="1" x14ac:dyDescent="0.2">
      <c r="A267" s="18">
        <v>4417375</v>
      </c>
      <c r="B267" s="15" t="s">
        <v>290</v>
      </c>
      <c r="C267" s="15" t="s">
        <v>101</v>
      </c>
      <c r="D267" s="20" t="s">
        <v>291</v>
      </c>
      <c r="E267" s="20" t="s">
        <v>327</v>
      </c>
      <c r="F267" s="21">
        <v>4000</v>
      </c>
    </row>
    <row r="268" spans="1:6" ht="105" x14ac:dyDescent="0.2">
      <c r="A268" s="18">
        <v>4417375</v>
      </c>
      <c r="B268" s="15" t="s">
        <v>290</v>
      </c>
      <c r="C268" s="15" t="s">
        <v>101</v>
      </c>
      <c r="D268" s="20" t="s">
        <v>291</v>
      </c>
      <c r="E268" s="20" t="s">
        <v>328</v>
      </c>
      <c r="F268" s="21">
        <v>25000</v>
      </c>
    </row>
    <row r="269" spans="1:6" ht="90" x14ac:dyDescent="0.2">
      <c r="A269" s="18">
        <v>4417375</v>
      </c>
      <c r="B269" s="15" t="s">
        <v>290</v>
      </c>
      <c r="C269" s="15" t="s">
        <v>101</v>
      </c>
      <c r="D269" s="20" t="s">
        <v>291</v>
      </c>
      <c r="E269" s="20" t="s">
        <v>329</v>
      </c>
      <c r="F269" s="21">
        <v>2155127</v>
      </c>
    </row>
    <row r="270" spans="1:6" ht="105" x14ac:dyDescent="0.2">
      <c r="A270" s="18">
        <v>4417375</v>
      </c>
      <c r="B270" s="15" t="s">
        <v>290</v>
      </c>
      <c r="C270" s="15" t="s">
        <v>101</v>
      </c>
      <c r="D270" s="20" t="s">
        <v>291</v>
      </c>
      <c r="E270" s="20" t="s">
        <v>330</v>
      </c>
      <c r="F270" s="21">
        <v>456000</v>
      </c>
    </row>
    <row r="271" spans="1:6" ht="105" x14ac:dyDescent="0.2">
      <c r="A271" s="18">
        <v>4417375</v>
      </c>
      <c r="B271" s="15" t="s">
        <v>290</v>
      </c>
      <c r="C271" s="15" t="s">
        <v>101</v>
      </c>
      <c r="D271" s="20" t="s">
        <v>291</v>
      </c>
      <c r="E271" s="20" t="s">
        <v>331</v>
      </c>
      <c r="F271" s="21">
        <v>4000</v>
      </c>
    </row>
    <row r="272" spans="1:6" ht="105" x14ac:dyDescent="0.2">
      <c r="A272" s="18">
        <v>4417375</v>
      </c>
      <c r="B272" s="15" t="s">
        <v>290</v>
      </c>
      <c r="C272" s="15" t="s">
        <v>101</v>
      </c>
      <c r="D272" s="20" t="s">
        <v>291</v>
      </c>
      <c r="E272" s="20" t="s">
        <v>332</v>
      </c>
      <c r="F272" s="21">
        <v>24000</v>
      </c>
    </row>
    <row r="273" spans="1:6" ht="18" customHeight="1" x14ac:dyDescent="0.2">
      <c r="A273" s="5">
        <v>4500000</v>
      </c>
      <c r="B273" s="5"/>
      <c r="C273" s="5"/>
      <c r="D273" s="8" t="s">
        <v>333</v>
      </c>
      <c r="E273" s="58"/>
      <c r="F273" s="65">
        <f>SUM(F275:F285)</f>
        <v>13250000.00148345</v>
      </c>
    </row>
    <row r="274" spans="1:6" ht="17.25" customHeight="1" x14ac:dyDescent="0.2">
      <c r="A274" s="5">
        <v>4510000</v>
      </c>
      <c r="B274" s="5"/>
      <c r="C274" s="5"/>
      <c r="D274" s="11" t="s">
        <v>333</v>
      </c>
      <c r="E274" s="58"/>
      <c r="F274" s="58"/>
    </row>
    <row r="275" spans="1:6" ht="45" x14ac:dyDescent="0.2">
      <c r="A275" s="18">
        <v>4510160</v>
      </c>
      <c r="B275" s="15" t="s">
        <v>229</v>
      </c>
      <c r="C275" s="15" t="s">
        <v>230</v>
      </c>
      <c r="D275" s="20" t="s">
        <v>231</v>
      </c>
      <c r="E275" s="20" t="s">
        <v>334</v>
      </c>
      <c r="F275" s="21">
        <v>1641698.6</v>
      </c>
    </row>
    <row r="276" spans="1:6" ht="45" x14ac:dyDescent="0.2">
      <c r="A276" s="18">
        <v>4510160</v>
      </c>
      <c r="B276" s="15" t="s">
        <v>229</v>
      </c>
      <c r="C276" s="15" t="s">
        <v>230</v>
      </c>
      <c r="D276" s="16" t="s">
        <v>231</v>
      </c>
      <c r="E276" s="20" t="s">
        <v>232</v>
      </c>
      <c r="F276" s="21">
        <v>200000</v>
      </c>
    </row>
    <row r="277" spans="1:6" ht="30" x14ac:dyDescent="0.2">
      <c r="A277" s="18">
        <v>4516030</v>
      </c>
      <c r="B277" s="15" t="s">
        <v>224</v>
      </c>
      <c r="C277" s="15" t="s">
        <v>177</v>
      </c>
      <c r="D277" s="20" t="s">
        <v>180</v>
      </c>
      <c r="E277" s="20" t="s">
        <v>335</v>
      </c>
      <c r="F277" s="21">
        <v>3000000</v>
      </c>
    </row>
    <row r="278" spans="1:6" ht="30" x14ac:dyDescent="0.2">
      <c r="A278" s="18" t="s">
        <v>336</v>
      </c>
      <c r="B278" s="15" t="s">
        <v>286</v>
      </c>
      <c r="C278" s="15" t="s">
        <v>173</v>
      </c>
      <c r="D278" s="20" t="s">
        <v>174</v>
      </c>
      <c r="E278" s="20" t="s">
        <v>287</v>
      </c>
      <c r="F278" s="21">
        <v>1464021.24</v>
      </c>
    </row>
    <row r="279" spans="1:6" ht="60" x14ac:dyDescent="0.2">
      <c r="A279" s="18" t="s">
        <v>336</v>
      </c>
      <c r="B279" s="15" t="s">
        <v>286</v>
      </c>
      <c r="C279" s="15" t="s">
        <v>173</v>
      </c>
      <c r="D279" s="20" t="s">
        <v>174</v>
      </c>
      <c r="E279" s="20" t="s">
        <v>337</v>
      </c>
      <c r="F279" s="21">
        <v>1160136.6299999999</v>
      </c>
    </row>
    <row r="280" spans="1:6" ht="90" x14ac:dyDescent="0.2">
      <c r="A280" s="18" t="s">
        <v>336</v>
      </c>
      <c r="B280" s="15" t="s">
        <v>286</v>
      </c>
      <c r="C280" s="15" t="s">
        <v>173</v>
      </c>
      <c r="D280" s="20" t="s">
        <v>174</v>
      </c>
      <c r="E280" s="20" t="s">
        <v>338</v>
      </c>
      <c r="F280" s="21">
        <v>490200</v>
      </c>
    </row>
    <row r="281" spans="1:6" ht="135" x14ac:dyDescent="0.2">
      <c r="A281" s="18">
        <v>4516015</v>
      </c>
      <c r="B281" s="15">
        <v>6015</v>
      </c>
      <c r="C281" s="15" t="s">
        <v>177</v>
      </c>
      <c r="D281" s="20" t="s">
        <v>178</v>
      </c>
      <c r="E281" s="20" t="s">
        <v>306</v>
      </c>
      <c r="F281" s="21">
        <v>500000</v>
      </c>
    </row>
    <row r="282" spans="1:6" ht="30" x14ac:dyDescent="0.2">
      <c r="A282" s="18" t="s">
        <v>339</v>
      </c>
      <c r="B282" s="15">
        <v>6030</v>
      </c>
      <c r="C282" s="15" t="s">
        <v>177</v>
      </c>
      <c r="D282" s="20" t="s">
        <v>180</v>
      </c>
      <c r="E282" s="20" t="s">
        <v>340</v>
      </c>
      <c r="F282" s="21">
        <v>200004</v>
      </c>
    </row>
    <row r="283" spans="1:6" ht="45" x14ac:dyDescent="0.2">
      <c r="A283" s="18" t="s">
        <v>341</v>
      </c>
      <c r="B283" s="15">
        <v>7461</v>
      </c>
      <c r="C283" s="15" t="s">
        <v>184</v>
      </c>
      <c r="D283" s="20" t="s">
        <v>185</v>
      </c>
      <c r="E283" s="20" t="s">
        <v>342</v>
      </c>
      <c r="F283" s="21">
        <v>1114211.74</v>
      </c>
    </row>
    <row r="284" spans="1:6" ht="45" x14ac:dyDescent="0.2">
      <c r="A284" s="18" t="s">
        <v>341</v>
      </c>
      <c r="B284" s="15">
        <v>7461</v>
      </c>
      <c r="C284" s="15" t="s">
        <v>184</v>
      </c>
      <c r="D284" s="20" t="s">
        <v>185</v>
      </c>
      <c r="E284" s="20" t="s">
        <v>343</v>
      </c>
      <c r="F284" s="21">
        <v>36312</v>
      </c>
    </row>
    <row r="285" spans="1:6" ht="45" x14ac:dyDescent="0.2">
      <c r="A285" s="18" t="s">
        <v>341</v>
      </c>
      <c r="B285" s="15">
        <v>7461</v>
      </c>
      <c r="C285" s="15" t="s">
        <v>184</v>
      </c>
      <c r="D285" s="20" t="s">
        <v>185</v>
      </c>
      <c r="E285" s="20" t="s">
        <v>344</v>
      </c>
      <c r="F285" s="21">
        <v>3443415.7914834502</v>
      </c>
    </row>
    <row r="286" spans="1:6" ht="15.75" x14ac:dyDescent="0.2">
      <c r="A286" s="5">
        <v>4600000</v>
      </c>
      <c r="B286" s="5"/>
      <c r="C286" s="5"/>
      <c r="D286" s="8" t="s">
        <v>345</v>
      </c>
      <c r="E286" s="58"/>
      <c r="F286" s="65">
        <f>SUM(F288:F295)</f>
        <v>6450000</v>
      </c>
    </row>
    <row r="287" spans="1:6" ht="15.75" x14ac:dyDescent="0.2">
      <c r="A287" s="5">
        <v>4610000</v>
      </c>
      <c r="B287" s="5"/>
      <c r="C287" s="5"/>
      <c r="D287" s="11" t="s">
        <v>345</v>
      </c>
      <c r="E287" s="58"/>
      <c r="F287" s="58"/>
    </row>
    <row r="288" spans="1:6" ht="45" x14ac:dyDescent="0.2">
      <c r="A288" s="18">
        <v>4617461</v>
      </c>
      <c r="B288" s="15" t="s">
        <v>308</v>
      </c>
      <c r="C288" s="15" t="s">
        <v>184</v>
      </c>
      <c r="D288" s="20" t="s">
        <v>185</v>
      </c>
      <c r="E288" s="20" t="s">
        <v>346</v>
      </c>
      <c r="F288" s="21">
        <v>682267.4</v>
      </c>
    </row>
    <row r="289" spans="1:6" ht="60" x14ac:dyDescent="0.2">
      <c r="A289" s="18">
        <v>4617461</v>
      </c>
      <c r="B289" s="15" t="s">
        <v>308</v>
      </c>
      <c r="C289" s="15" t="s">
        <v>184</v>
      </c>
      <c r="D289" s="20" t="s">
        <v>185</v>
      </c>
      <c r="E289" s="20" t="s">
        <v>347</v>
      </c>
      <c r="F289" s="21">
        <v>2200000</v>
      </c>
    </row>
    <row r="290" spans="1:6" ht="146.25" customHeight="1" x14ac:dyDescent="0.2">
      <c r="A290" s="18">
        <v>4616015</v>
      </c>
      <c r="B290" s="15">
        <v>6015</v>
      </c>
      <c r="C290" s="15" t="s">
        <v>177</v>
      </c>
      <c r="D290" s="20" t="s">
        <v>178</v>
      </c>
      <c r="E290" s="20" t="s">
        <v>348</v>
      </c>
      <c r="F290" s="21">
        <v>1000000</v>
      </c>
    </row>
    <row r="291" spans="1:6" ht="60" x14ac:dyDescent="0.2">
      <c r="A291" s="18">
        <v>4616011</v>
      </c>
      <c r="B291" s="15">
        <v>6011</v>
      </c>
      <c r="C291" s="15" t="s">
        <v>173</v>
      </c>
      <c r="D291" s="20" t="s">
        <v>174</v>
      </c>
      <c r="E291" s="20" t="s">
        <v>349</v>
      </c>
      <c r="F291" s="21">
        <v>600000</v>
      </c>
    </row>
    <row r="292" spans="1:6" ht="135" x14ac:dyDescent="0.2">
      <c r="A292" s="18">
        <v>4616011</v>
      </c>
      <c r="B292" s="15">
        <v>6011</v>
      </c>
      <c r="C292" s="15" t="s">
        <v>173</v>
      </c>
      <c r="D292" s="20" t="s">
        <v>174</v>
      </c>
      <c r="E292" s="20" t="s">
        <v>350</v>
      </c>
      <c r="F292" s="21">
        <v>372470.47</v>
      </c>
    </row>
    <row r="293" spans="1:6" ht="45" x14ac:dyDescent="0.2">
      <c r="A293" s="18">
        <v>4610160</v>
      </c>
      <c r="B293" s="15" t="s">
        <v>229</v>
      </c>
      <c r="C293" s="15" t="s">
        <v>230</v>
      </c>
      <c r="D293" s="20" t="s">
        <v>231</v>
      </c>
      <c r="E293" s="20" t="s">
        <v>351</v>
      </c>
      <c r="F293" s="21">
        <v>902249.13</v>
      </c>
    </row>
    <row r="294" spans="1:6" ht="45" x14ac:dyDescent="0.2">
      <c r="A294" s="18">
        <v>4610160</v>
      </c>
      <c r="B294" s="15" t="s">
        <v>229</v>
      </c>
      <c r="C294" s="15" t="s">
        <v>230</v>
      </c>
      <c r="D294" s="20" t="s">
        <v>231</v>
      </c>
      <c r="E294" s="20" t="s">
        <v>352</v>
      </c>
      <c r="F294" s="21">
        <v>96855</v>
      </c>
    </row>
    <row r="295" spans="1:6" ht="45" x14ac:dyDescent="0.2">
      <c r="A295" s="18">
        <v>4610160</v>
      </c>
      <c r="B295" s="15" t="s">
        <v>229</v>
      </c>
      <c r="C295" s="15" t="s">
        <v>230</v>
      </c>
      <c r="D295" s="20" t="s">
        <v>231</v>
      </c>
      <c r="E295" s="20" t="s">
        <v>353</v>
      </c>
      <c r="F295" s="21">
        <v>596158</v>
      </c>
    </row>
    <row r="296" spans="1:6" ht="15.75" x14ac:dyDescent="0.2">
      <c r="A296" s="5">
        <v>4700000</v>
      </c>
      <c r="B296" s="5"/>
      <c r="C296" s="5"/>
      <c r="D296" s="8" t="s">
        <v>354</v>
      </c>
      <c r="E296" s="58"/>
      <c r="F296" s="65">
        <f>SUM(F298:F304)</f>
        <v>11382253.199999999</v>
      </c>
    </row>
    <row r="297" spans="1:6" ht="15.75" x14ac:dyDescent="0.2">
      <c r="A297" s="5">
        <v>4710000</v>
      </c>
      <c r="B297" s="5"/>
      <c r="C297" s="5"/>
      <c r="D297" s="11" t="s">
        <v>354</v>
      </c>
      <c r="E297" s="58"/>
      <c r="F297" s="58"/>
    </row>
    <row r="298" spans="1:6" ht="45" x14ac:dyDescent="0.2">
      <c r="A298" s="18">
        <v>4710160</v>
      </c>
      <c r="B298" s="15" t="s">
        <v>229</v>
      </c>
      <c r="C298" s="15" t="s">
        <v>230</v>
      </c>
      <c r="D298" s="20" t="s">
        <v>231</v>
      </c>
      <c r="E298" s="20" t="s">
        <v>235</v>
      </c>
      <c r="F298" s="21">
        <v>167400</v>
      </c>
    </row>
    <row r="299" spans="1:6" ht="60" x14ac:dyDescent="0.2">
      <c r="A299" s="18">
        <v>4710160</v>
      </c>
      <c r="B299" s="15" t="s">
        <v>229</v>
      </c>
      <c r="C299" s="15" t="s">
        <v>230</v>
      </c>
      <c r="D299" s="20" t="s">
        <v>231</v>
      </c>
      <c r="E299" s="20" t="s">
        <v>389</v>
      </c>
      <c r="F299" s="21">
        <f>4000000</f>
        <v>4000000</v>
      </c>
    </row>
    <row r="300" spans="1:6" ht="45" x14ac:dyDescent="0.2">
      <c r="A300" s="18">
        <v>4710160</v>
      </c>
      <c r="B300" s="15" t="s">
        <v>229</v>
      </c>
      <c r="C300" s="15" t="s">
        <v>230</v>
      </c>
      <c r="D300" s="20" t="s">
        <v>231</v>
      </c>
      <c r="E300" s="17" t="s">
        <v>355</v>
      </c>
      <c r="F300" s="21">
        <v>3000000</v>
      </c>
    </row>
    <row r="301" spans="1:6" ht="45" x14ac:dyDescent="0.2">
      <c r="A301" s="18">
        <v>4710160</v>
      </c>
      <c r="B301" s="15" t="s">
        <v>229</v>
      </c>
      <c r="C301" s="15" t="s">
        <v>230</v>
      </c>
      <c r="D301" s="20" t="s">
        <v>231</v>
      </c>
      <c r="E301" s="20" t="s">
        <v>356</v>
      </c>
      <c r="F301" s="21">
        <v>770000</v>
      </c>
    </row>
    <row r="302" spans="1:6" ht="45" x14ac:dyDescent="0.2">
      <c r="A302" s="14">
        <v>4710160</v>
      </c>
      <c r="B302" s="15" t="s">
        <v>229</v>
      </c>
      <c r="C302" s="15" t="s">
        <v>230</v>
      </c>
      <c r="D302" s="16" t="s">
        <v>231</v>
      </c>
      <c r="E302" s="20" t="s">
        <v>357</v>
      </c>
      <c r="F302" s="21">
        <f>1450000-65146.8</f>
        <v>1384853.2</v>
      </c>
    </row>
    <row r="303" spans="1:6" ht="45" x14ac:dyDescent="0.2">
      <c r="A303" s="18">
        <v>4710160</v>
      </c>
      <c r="B303" s="15" t="s">
        <v>229</v>
      </c>
      <c r="C303" s="15" t="s">
        <v>230</v>
      </c>
      <c r="D303" s="20" t="s">
        <v>231</v>
      </c>
      <c r="E303" s="20" t="s">
        <v>358</v>
      </c>
      <c r="F303" s="21">
        <v>1410000</v>
      </c>
    </row>
    <row r="304" spans="1:6" ht="30" x14ac:dyDescent="0.2">
      <c r="A304" s="14">
        <v>4718230</v>
      </c>
      <c r="B304" s="14">
        <v>8230</v>
      </c>
      <c r="C304" s="15" t="s">
        <v>236</v>
      </c>
      <c r="D304" s="16" t="s">
        <v>237</v>
      </c>
      <c r="E304" s="17" t="s">
        <v>359</v>
      </c>
      <c r="F304" s="21">
        <v>650000</v>
      </c>
    </row>
    <row r="305" spans="1:6" ht="47.25" x14ac:dyDescent="0.2">
      <c r="A305" s="14"/>
      <c r="B305" s="14"/>
      <c r="C305" s="15"/>
      <c r="D305" s="3" t="s">
        <v>360</v>
      </c>
      <c r="E305" s="17"/>
      <c r="F305" s="39">
        <f>F306+F314</f>
        <v>73400000</v>
      </c>
    </row>
    <row r="306" spans="1:6" ht="15.75" x14ac:dyDescent="0.2">
      <c r="A306" s="27" t="s">
        <v>10</v>
      </c>
      <c r="B306" s="27"/>
      <c r="C306" s="27"/>
      <c r="D306" s="4" t="s">
        <v>11</v>
      </c>
      <c r="E306" s="17"/>
      <c r="F306" s="39">
        <f>SUM(F308:F313)</f>
        <v>8000000</v>
      </c>
    </row>
    <row r="307" spans="1:6" ht="15.75" x14ac:dyDescent="0.2">
      <c r="A307" s="27" t="s">
        <v>12</v>
      </c>
      <c r="B307" s="27"/>
      <c r="C307" s="27"/>
      <c r="D307" s="3" t="s">
        <v>11</v>
      </c>
      <c r="E307" s="17"/>
      <c r="F307" s="21"/>
    </row>
    <row r="308" spans="1:6" ht="45" x14ac:dyDescent="0.2">
      <c r="A308" s="56" t="s">
        <v>19</v>
      </c>
      <c r="B308" s="56" t="s">
        <v>20</v>
      </c>
      <c r="C308" s="56" t="s">
        <v>21</v>
      </c>
      <c r="D308" s="78" t="s">
        <v>22</v>
      </c>
      <c r="E308" s="79" t="s">
        <v>361</v>
      </c>
      <c r="F308" s="19">
        <v>800000</v>
      </c>
    </row>
    <row r="309" spans="1:6" ht="45" x14ac:dyDescent="0.2">
      <c r="A309" s="56" t="s">
        <v>19</v>
      </c>
      <c r="B309" s="56" t="s">
        <v>20</v>
      </c>
      <c r="C309" s="56" t="s">
        <v>21</v>
      </c>
      <c r="D309" s="78" t="s">
        <v>22</v>
      </c>
      <c r="E309" s="79" t="s">
        <v>386</v>
      </c>
      <c r="F309" s="19">
        <f>700000+500000</f>
        <v>1200000</v>
      </c>
    </row>
    <row r="310" spans="1:6" ht="45" x14ac:dyDescent="0.2">
      <c r="A310" s="56" t="s">
        <v>19</v>
      </c>
      <c r="B310" s="56" t="s">
        <v>20</v>
      </c>
      <c r="C310" s="56" t="s">
        <v>21</v>
      </c>
      <c r="D310" s="78" t="s">
        <v>22</v>
      </c>
      <c r="E310" s="79" t="s">
        <v>362</v>
      </c>
      <c r="F310" s="19">
        <v>1500000</v>
      </c>
    </row>
    <row r="311" spans="1:6" ht="45" x14ac:dyDescent="0.2">
      <c r="A311" s="56" t="s">
        <v>19</v>
      </c>
      <c r="B311" s="56" t="s">
        <v>20</v>
      </c>
      <c r="C311" s="56" t="s">
        <v>21</v>
      </c>
      <c r="D311" s="78" t="s">
        <v>22</v>
      </c>
      <c r="E311" s="79" t="s">
        <v>363</v>
      </c>
      <c r="F311" s="19">
        <v>1500000</v>
      </c>
    </row>
    <row r="312" spans="1:6" ht="45" x14ac:dyDescent="0.2">
      <c r="A312" s="56" t="s">
        <v>19</v>
      </c>
      <c r="B312" s="56" t="s">
        <v>20</v>
      </c>
      <c r="C312" s="56" t="s">
        <v>21</v>
      </c>
      <c r="D312" s="78" t="s">
        <v>22</v>
      </c>
      <c r="E312" s="79" t="s">
        <v>364</v>
      </c>
      <c r="F312" s="19">
        <v>1500000</v>
      </c>
    </row>
    <row r="313" spans="1:6" ht="45" x14ac:dyDescent="0.2">
      <c r="A313" s="56" t="s">
        <v>19</v>
      </c>
      <c r="B313" s="56" t="s">
        <v>20</v>
      </c>
      <c r="C313" s="56" t="s">
        <v>21</v>
      </c>
      <c r="D313" s="78" t="s">
        <v>22</v>
      </c>
      <c r="E313" s="79" t="s">
        <v>365</v>
      </c>
      <c r="F313" s="19">
        <v>1500000</v>
      </c>
    </row>
    <row r="314" spans="1:6" ht="15.75" x14ac:dyDescent="0.2">
      <c r="A314" s="2" t="s">
        <v>109</v>
      </c>
      <c r="B314" s="2"/>
      <c r="C314" s="2"/>
      <c r="D314" s="4" t="s">
        <v>110</v>
      </c>
      <c r="E314" s="17"/>
      <c r="F314" s="39">
        <f>SUM(F316:F327)</f>
        <v>65400000</v>
      </c>
    </row>
    <row r="315" spans="1:6" ht="15.75" x14ac:dyDescent="0.2">
      <c r="A315" s="2" t="s">
        <v>111</v>
      </c>
      <c r="B315" s="2"/>
      <c r="C315" s="2"/>
      <c r="D315" s="3" t="s">
        <v>110</v>
      </c>
      <c r="E315" s="17"/>
      <c r="F315" s="21"/>
    </row>
    <row r="316" spans="1:6" ht="60" x14ac:dyDescent="0.2">
      <c r="A316" s="31" t="s">
        <v>112</v>
      </c>
      <c r="B316" s="31" t="s">
        <v>113</v>
      </c>
      <c r="C316" s="31" t="s">
        <v>114</v>
      </c>
      <c r="D316" s="60" t="s">
        <v>115</v>
      </c>
      <c r="E316" s="29" t="s">
        <v>366</v>
      </c>
      <c r="F316" s="19">
        <v>3100000</v>
      </c>
    </row>
    <row r="317" spans="1:6" ht="45" x14ac:dyDescent="0.2">
      <c r="A317" s="31" t="s">
        <v>112</v>
      </c>
      <c r="B317" s="31" t="s">
        <v>113</v>
      </c>
      <c r="C317" s="31" t="s">
        <v>114</v>
      </c>
      <c r="D317" s="60" t="s">
        <v>115</v>
      </c>
      <c r="E317" s="29" t="s">
        <v>367</v>
      </c>
      <c r="F317" s="19">
        <v>6294681</v>
      </c>
    </row>
    <row r="318" spans="1:6" ht="45" x14ac:dyDescent="0.2">
      <c r="A318" s="31" t="s">
        <v>112</v>
      </c>
      <c r="B318" s="31" t="s">
        <v>113</v>
      </c>
      <c r="C318" s="31" t="s">
        <v>114</v>
      </c>
      <c r="D318" s="60" t="s">
        <v>115</v>
      </c>
      <c r="E318" s="29" t="s">
        <v>368</v>
      </c>
      <c r="F318" s="19">
        <v>6361223.7300000004</v>
      </c>
    </row>
    <row r="319" spans="1:6" ht="60" x14ac:dyDescent="0.2">
      <c r="A319" s="31" t="s">
        <v>112</v>
      </c>
      <c r="B319" s="31" t="s">
        <v>113</v>
      </c>
      <c r="C319" s="31" t="s">
        <v>114</v>
      </c>
      <c r="D319" s="60" t="s">
        <v>115</v>
      </c>
      <c r="E319" s="29" t="s">
        <v>123</v>
      </c>
      <c r="F319" s="19">
        <f>2189833.89-46060.16-86303.13</f>
        <v>2057470.6</v>
      </c>
    </row>
    <row r="320" spans="1:6" ht="60" x14ac:dyDescent="0.2">
      <c r="A320" s="31" t="s">
        <v>112</v>
      </c>
      <c r="B320" s="31" t="s">
        <v>113</v>
      </c>
      <c r="C320" s="31" t="s">
        <v>114</v>
      </c>
      <c r="D320" s="60" t="s">
        <v>115</v>
      </c>
      <c r="E320" s="29" t="s">
        <v>369</v>
      </c>
      <c r="F320" s="19">
        <v>4000000</v>
      </c>
    </row>
    <row r="321" spans="1:13" ht="45" x14ac:dyDescent="0.2">
      <c r="A321" s="31" t="s">
        <v>112</v>
      </c>
      <c r="B321" s="31" t="s">
        <v>113</v>
      </c>
      <c r="C321" s="31" t="s">
        <v>114</v>
      </c>
      <c r="D321" s="60" t="s">
        <v>115</v>
      </c>
      <c r="E321" s="20" t="s">
        <v>370</v>
      </c>
      <c r="F321" s="19">
        <v>3200000</v>
      </c>
    </row>
    <row r="322" spans="1:13" ht="45" x14ac:dyDescent="0.2">
      <c r="A322" s="31" t="s">
        <v>112</v>
      </c>
      <c r="B322" s="31" t="s">
        <v>113</v>
      </c>
      <c r="C322" s="31" t="s">
        <v>114</v>
      </c>
      <c r="D322" s="60" t="s">
        <v>115</v>
      </c>
      <c r="E322" s="29" t="s">
        <v>371</v>
      </c>
      <c r="F322" s="19">
        <v>8211814.9299999997</v>
      </c>
    </row>
    <row r="323" spans="1:13" ht="60" x14ac:dyDescent="0.2">
      <c r="A323" s="31" t="s">
        <v>112</v>
      </c>
      <c r="B323" s="31" t="s">
        <v>113</v>
      </c>
      <c r="C323" s="31" t="s">
        <v>114</v>
      </c>
      <c r="D323" s="60" t="s">
        <v>115</v>
      </c>
      <c r="E323" s="29" t="s">
        <v>372</v>
      </c>
      <c r="F323" s="19">
        <v>5000000</v>
      </c>
    </row>
    <row r="324" spans="1:13" ht="45" x14ac:dyDescent="0.2">
      <c r="A324" s="31" t="s">
        <v>112</v>
      </c>
      <c r="B324" s="31" t="s">
        <v>113</v>
      </c>
      <c r="C324" s="31" t="s">
        <v>114</v>
      </c>
      <c r="D324" s="60" t="s">
        <v>115</v>
      </c>
      <c r="E324" s="29" t="s">
        <v>373</v>
      </c>
      <c r="F324" s="19">
        <v>5000000</v>
      </c>
    </row>
    <row r="325" spans="1:13" ht="45" x14ac:dyDescent="0.2">
      <c r="A325" s="31" t="s">
        <v>112</v>
      </c>
      <c r="B325" s="31" t="s">
        <v>113</v>
      </c>
      <c r="C325" s="31" t="s">
        <v>114</v>
      </c>
      <c r="D325" s="60" t="s">
        <v>115</v>
      </c>
      <c r="E325" s="29" t="s">
        <v>374</v>
      </c>
      <c r="F325" s="19">
        <v>5000000</v>
      </c>
    </row>
    <row r="326" spans="1:13" ht="45" x14ac:dyDescent="0.2">
      <c r="A326" s="31" t="s">
        <v>112</v>
      </c>
      <c r="B326" s="31" t="s">
        <v>113</v>
      </c>
      <c r="C326" s="31" t="s">
        <v>114</v>
      </c>
      <c r="D326" s="60" t="s">
        <v>115</v>
      </c>
      <c r="E326" s="29" t="s">
        <v>375</v>
      </c>
      <c r="F326" s="19">
        <v>16874809.739999998</v>
      </c>
    </row>
    <row r="327" spans="1:13" ht="60" x14ac:dyDescent="0.2">
      <c r="A327" s="31" t="s">
        <v>112</v>
      </c>
      <c r="B327" s="31" t="s">
        <v>113</v>
      </c>
      <c r="C327" s="31" t="s">
        <v>114</v>
      </c>
      <c r="D327" s="60" t="s">
        <v>115</v>
      </c>
      <c r="E327" s="29" t="s">
        <v>376</v>
      </c>
      <c r="F327" s="19">
        <v>300000</v>
      </c>
    </row>
    <row r="328" spans="1:13" ht="15.75" x14ac:dyDescent="0.25">
      <c r="A328" s="66"/>
      <c r="B328" s="66"/>
      <c r="C328" s="73"/>
      <c r="D328" s="58"/>
      <c r="E328" s="74" t="s">
        <v>377</v>
      </c>
      <c r="F328" s="65">
        <f>F13+F96+F128+F131+F135+F140+F155+F159+F167+F180+F187+F200+F203+F206+F210+F218+F225+F241+F233+F250+F273+F286+F296+F212+F305</f>
        <v>573104210.97148347</v>
      </c>
    </row>
    <row r="329" spans="1:13" x14ac:dyDescent="0.2">
      <c r="F329" s="76"/>
    </row>
    <row r="331" spans="1:13" x14ac:dyDescent="0.2">
      <c r="F331" s="76"/>
    </row>
    <row r="334" spans="1:13" ht="18" x14ac:dyDescent="0.25">
      <c r="A334" s="81" t="s">
        <v>378</v>
      </c>
      <c r="B334" s="81"/>
      <c r="C334" s="81"/>
      <c r="D334" s="81"/>
      <c r="E334" s="81" t="s">
        <v>387</v>
      </c>
    </row>
    <row r="335" spans="1:13" ht="18" x14ac:dyDescent="0.25">
      <c r="A335" s="82"/>
      <c r="B335" s="82"/>
      <c r="C335" s="82"/>
      <c r="D335" s="82"/>
      <c r="E335" s="82"/>
    </row>
    <row r="336" spans="1:13" s="77" customFormat="1" ht="18" x14ac:dyDescent="0.25">
      <c r="A336" s="81" t="s">
        <v>379</v>
      </c>
      <c r="B336" s="81"/>
      <c r="C336" s="81"/>
      <c r="D336" s="81"/>
      <c r="E336" s="81"/>
      <c r="F336" s="69"/>
      <c r="G336" s="45"/>
      <c r="H336" s="45"/>
      <c r="I336" s="45"/>
      <c r="J336" s="45"/>
      <c r="K336" s="45"/>
      <c r="L336" s="45"/>
      <c r="M336" s="45"/>
    </row>
    <row r="337" spans="1:13" s="77" customFormat="1" ht="18" x14ac:dyDescent="0.25">
      <c r="A337" s="81" t="s">
        <v>380</v>
      </c>
      <c r="B337" s="81"/>
      <c r="C337" s="81"/>
      <c r="D337" s="81"/>
      <c r="E337" s="81"/>
      <c r="F337" s="69"/>
      <c r="G337" s="45"/>
      <c r="H337" s="45"/>
      <c r="I337" s="45"/>
      <c r="J337" s="45"/>
      <c r="K337" s="45"/>
      <c r="L337" s="45"/>
      <c r="M337" s="45"/>
    </row>
    <row r="338" spans="1:13" s="77" customFormat="1" ht="18" x14ac:dyDescent="0.25">
      <c r="A338" s="81" t="s">
        <v>381</v>
      </c>
      <c r="B338" s="81"/>
      <c r="C338" s="81"/>
      <c r="D338" s="81"/>
      <c r="E338" s="83" t="s">
        <v>382</v>
      </c>
      <c r="F338" s="69"/>
      <c r="G338" s="45"/>
      <c r="H338" s="45"/>
      <c r="I338" s="45"/>
      <c r="J338" s="45"/>
      <c r="K338" s="45"/>
      <c r="L338" s="45"/>
      <c r="M338" s="45"/>
    </row>
    <row r="339" spans="1:13" s="77" customFormat="1" ht="18" x14ac:dyDescent="0.25">
      <c r="A339" s="91"/>
      <c r="B339" s="91"/>
      <c r="C339" s="91"/>
      <c r="D339" s="91"/>
      <c r="E339" s="84"/>
      <c r="F339" s="69"/>
      <c r="G339" s="45"/>
      <c r="H339" s="45"/>
      <c r="I339" s="45"/>
      <c r="J339" s="45"/>
      <c r="K339" s="45"/>
      <c r="L339" s="45"/>
      <c r="M339" s="45"/>
    </row>
    <row r="340" spans="1:13" s="77" customFormat="1" ht="18" x14ac:dyDescent="0.25">
      <c r="A340" s="81"/>
      <c r="B340" s="81"/>
      <c r="C340" s="81"/>
      <c r="D340" s="81" t="s">
        <v>383</v>
      </c>
      <c r="E340" s="85"/>
      <c r="F340" s="69"/>
      <c r="G340" s="45"/>
      <c r="H340" s="45"/>
      <c r="I340" s="45"/>
      <c r="J340" s="45"/>
      <c r="K340" s="45"/>
      <c r="L340" s="45"/>
      <c r="M340" s="45"/>
    </row>
    <row r="341" spans="1:13" s="77" customFormat="1" ht="18" x14ac:dyDescent="0.25">
      <c r="A341" s="81" t="s">
        <v>384</v>
      </c>
      <c r="B341" s="81"/>
      <c r="C341" s="81"/>
      <c r="D341" s="81"/>
      <c r="E341" s="83" t="s">
        <v>385</v>
      </c>
      <c r="F341" s="69"/>
      <c r="G341" s="45"/>
      <c r="H341" s="45"/>
      <c r="I341" s="45"/>
      <c r="J341" s="45"/>
      <c r="K341" s="45"/>
      <c r="L341" s="45"/>
      <c r="M341" s="45"/>
    </row>
    <row r="345" spans="1:13" s="77" customFormat="1" ht="18" x14ac:dyDescent="0.25">
      <c r="A345" s="81" t="s">
        <v>388</v>
      </c>
      <c r="B345" s="81"/>
      <c r="C345" s="81"/>
      <c r="D345" s="81"/>
      <c r="E345" s="83"/>
      <c r="F345" s="69"/>
      <c r="G345" s="45"/>
      <c r="H345" s="45"/>
      <c r="I345" s="45"/>
      <c r="J345" s="45"/>
      <c r="K345" s="45"/>
      <c r="L345" s="45"/>
      <c r="M345" s="45"/>
    </row>
    <row r="346" spans="1:13" s="77" customFormat="1" x14ac:dyDescent="0.2">
      <c r="A346" s="40"/>
      <c r="B346" s="40"/>
      <c r="C346" s="75"/>
      <c r="D346" s="69"/>
      <c r="E346" s="69"/>
      <c r="F346" s="69" t="s">
        <v>383</v>
      </c>
      <c r="G346" s="45"/>
      <c r="H346" s="45"/>
      <c r="I346" s="45"/>
      <c r="J346" s="45"/>
      <c r="K346" s="45"/>
      <c r="L346" s="45"/>
      <c r="M346" s="45"/>
    </row>
  </sheetData>
  <autoFilter ref="A12:F329"/>
  <mergeCells count="2">
    <mergeCell ref="A6:F6"/>
    <mergeCell ref="A339:D339"/>
  </mergeCells>
  <printOptions horizontalCentered="1"/>
  <pageMargins left="0.39370078740157483" right="0.39370078740157483" top="1.1811023622047245" bottom="0.39370078740157483" header="0" footer="0"/>
  <pageSetup paperSize="9" scale="80" firstPageNumber="6" fitToHeight="1000" orientation="landscape" useFirstPageNumber="1" r:id="rId1"/>
  <headerFooter scaleWithDoc="0"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9DB0AB314700A438EE947C247D31045" ma:contentTypeVersion="13" ma:contentTypeDescription="Створення нового документа." ma:contentTypeScope="" ma:versionID="59691331262f225ff467a9fe355cd5f4">
  <xsd:schema xmlns:xsd="http://www.w3.org/2001/XMLSchema" xmlns:xs="http://www.w3.org/2001/XMLSchema" xmlns:p="http://schemas.microsoft.com/office/2006/metadata/properties" xmlns:ns3="c6c71995-64f8-4cdd-ba3b-8e9d275fbe55" xmlns:ns4="1a5206d0-b06d-413e-a5b7-1169530d664f" targetNamespace="http://schemas.microsoft.com/office/2006/metadata/properties" ma:root="true" ma:fieldsID="24ff733848fad1efb94a3c9badf4e992" ns3:_="" ns4:_="">
    <xsd:import namespace="c6c71995-64f8-4cdd-ba3b-8e9d275fbe55"/>
    <xsd:import namespace="1a5206d0-b06d-413e-a5b7-1169530d66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71995-64f8-4cdd-ba3b-8e9d275fb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06d0-b06d-413e-a5b7-1169530d6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71995-64f8-4cdd-ba3b-8e9d275fbe55" xsi:nil="true"/>
  </documentManagement>
</p:properties>
</file>

<file path=customXml/itemProps1.xml><?xml version="1.0" encoding="utf-8"?>
<ds:datastoreItem xmlns:ds="http://schemas.openxmlformats.org/officeDocument/2006/customXml" ds:itemID="{43F631F1-9C0B-4D74-80C4-07A82BCF0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71995-64f8-4cdd-ba3b-8e9d275fbe55"/>
    <ds:schemaRef ds:uri="1a5206d0-b06d-413e-a5b7-1169530d6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C3EAD0-06A5-4997-901A-D7BC9143C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067D7-95B0-436E-A55C-D45FDF2E4E04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1a5206d0-b06d-413e-a5b7-1169530d664f"/>
    <ds:schemaRef ds:uri="http://schemas.openxmlformats.org/package/2006/metadata/core-properties"/>
    <ds:schemaRef ds:uri="c6c71995-64f8-4cdd-ba3b-8e9d275fbe5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додаток2</vt:lpstr>
      <vt:lpstr>додаток2!Заголовки_для_друку</vt:lpstr>
      <vt:lpstr>додаток2!Область_друку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Pronko.Nina</dc:creator>
  <cp:lastModifiedBy>user</cp:lastModifiedBy>
  <cp:lastPrinted>2024-02-13T08:43:56Z</cp:lastPrinted>
  <dcterms:created xsi:type="dcterms:W3CDTF">2024-02-12T13:33:45Z</dcterms:created>
  <dcterms:modified xsi:type="dcterms:W3CDTF">2024-02-13T08:44:43Z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0x01010059DB0AB314700A438EE947C247D31045</vt:lpwstr>
  </property>
</Properties>
</file>