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Ухвали - 2026 8-го скл\8132-2026\"/>
    </mc:Choice>
  </mc:AlternateContent>
  <bookViews>
    <workbookView xWindow="0" yWindow="0" windowWidth="28800" windowHeight="12330" tabRatio="744"/>
  </bookViews>
  <sheets>
    <sheet name="Додаток 6" sheetId="22" r:id="rId1"/>
  </sheets>
  <definedNames>
    <definedName name="_xlnm.Print_Titles" localSheetId="0">'Додаток 6'!$13:$13</definedName>
    <definedName name="_xlnm.Print_Area" localSheetId="0">'Додаток 6'!$A$1:$J$114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2" l="1"/>
  <c r="J20" i="22" s="1"/>
  <c r="J18" i="22" s="1"/>
  <c r="J104" i="22" s="1"/>
  <c r="H104" i="22"/>
  <c r="H20" i="22"/>
  <c r="H18" i="22" s="1"/>
  <c r="I64" i="22"/>
  <c r="J64" i="22"/>
  <c r="J63" i="22"/>
  <c r="J61" i="22" s="1"/>
  <c r="G63" i="22"/>
  <c r="I61" i="22"/>
  <c r="H61" i="22"/>
  <c r="G61" i="22" s="1"/>
  <c r="G69" i="22"/>
  <c r="I18" i="22" l="1"/>
  <c r="I104" i="22" s="1"/>
  <c r="G20" i="22"/>
  <c r="H68" i="22"/>
  <c r="G68" i="22" s="1"/>
  <c r="H67" i="22"/>
  <c r="H64" i="22" s="1"/>
  <c r="I44" i="22"/>
  <c r="H44" i="22"/>
  <c r="G46" i="22"/>
  <c r="H25" i="22"/>
  <c r="G29" i="22"/>
  <c r="H70" i="22"/>
  <c r="H52" i="22"/>
  <c r="H37" i="22"/>
  <c r="I30" i="22"/>
  <c r="I94" i="22"/>
  <c r="H94" i="22"/>
  <c r="J96" i="22"/>
  <c r="G96" i="22"/>
  <c r="G18" i="22" l="1"/>
  <c r="G67" i="22"/>
  <c r="I77" i="22"/>
  <c r="J77" i="22"/>
  <c r="H77" i="22"/>
  <c r="I101" i="22"/>
  <c r="J101" i="22"/>
  <c r="H101" i="22"/>
  <c r="G103" i="22"/>
  <c r="G97" i="22"/>
  <c r="I91" i="22"/>
  <c r="J91" i="22"/>
  <c r="H91" i="22"/>
  <c r="G93" i="22"/>
  <c r="H87" i="22"/>
  <c r="I80" i="22"/>
  <c r="J80" i="22"/>
  <c r="H80" i="22"/>
  <c r="G82" i="22"/>
  <c r="G79" i="22"/>
  <c r="G91" i="22" l="1"/>
  <c r="G101" i="22"/>
  <c r="G34" i="22"/>
  <c r="G39" i="22"/>
  <c r="H32" i="22"/>
  <c r="J98" i="22"/>
  <c r="J94" i="22" s="1"/>
  <c r="G98" i="22"/>
  <c r="I85" i="22"/>
  <c r="J85" i="22"/>
  <c r="H85" i="22"/>
  <c r="G88" i="22"/>
  <c r="J76" i="22"/>
  <c r="J74" i="22" s="1"/>
  <c r="G76" i="22"/>
  <c r="I74" i="22"/>
  <c r="H74" i="22"/>
  <c r="G74" i="22"/>
  <c r="I70" i="22"/>
  <c r="J72" i="22"/>
  <c r="J70" i="22" s="1"/>
  <c r="G72" i="22"/>
  <c r="J50" i="22"/>
  <c r="G50" i="22"/>
  <c r="I27" i="22"/>
  <c r="I25" i="22" s="1"/>
  <c r="I23" i="22"/>
  <c r="I21" i="22" s="1"/>
  <c r="G87" i="22"/>
  <c r="G73" i="22"/>
  <c r="I52" i="22"/>
  <c r="G60" i="22"/>
  <c r="G51" i="22"/>
  <c r="G33" i="22"/>
  <c r="G66" i="22"/>
  <c r="G64" i="22" l="1"/>
  <c r="G70" i="22"/>
  <c r="G32" i="22"/>
  <c r="G40" i="22"/>
  <c r="G17" i="22"/>
  <c r="G16" i="22"/>
  <c r="I14" i="22"/>
  <c r="J14" i="22"/>
  <c r="H14" i="22"/>
  <c r="G14" i="22" l="1"/>
  <c r="G56" i="22"/>
  <c r="G55" i="22"/>
  <c r="G47" i="22"/>
  <c r="I37" i="22"/>
  <c r="J37" i="22"/>
  <c r="G37" i="22" l="1"/>
  <c r="G44" i="22"/>
  <c r="G43" i="22"/>
  <c r="G42" i="22"/>
  <c r="G41" i="22"/>
  <c r="H35" i="22"/>
  <c r="H30" i="22" s="1"/>
  <c r="G100" i="22"/>
  <c r="G99" i="22"/>
  <c r="G90" i="22"/>
  <c r="G89" i="22"/>
  <c r="G84" i="22"/>
  <c r="G83" i="22"/>
  <c r="G77" i="22" l="1"/>
  <c r="G80" i="22"/>
  <c r="G85" i="22"/>
  <c r="G94" i="22"/>
  <c r="J59" i="22" l="1"/>
  <c r="G59" i="22"/>
  <c r="J58" i="22"/>
  <c r="G58" i="22"/>
  <c r="G54" i="22"/>
  <c r="H21" i="22"/>
  <c r="J24" i="22"/>
  <c r="G24" i="22"/>
  <c r="J57" i="22"/>
  <c r="G57" i="22"/>
  <c r="J48" i="22"/>
  <c r="J44" i="22" s="1"/>
  <c r="J36" i="22"/>
  <c r="J30" i="22" s="1"/>
  <c r="G36" i="22"/>
  <c r="G49" i="22"/>
  <c r="G48" i="22"/>
  <c r="J27" i="22"/>
  <c r="J25" i="22" s="1"/>
  <c r="G28" i="22"/>
  <c r="G27" i="22"/>
  <c r="J23" i="22"/>
  <c r="G23" i="22"/>
  <c r="J52" i="22" l="1"/>
  <c r="G52" i="22"/>
  <c r="J21" i="22"/>
  <c r="G21" i="22"/>
  <c r="G25" i="22"/>
  <c r="G35" i="22" l="1"/>
  <c r="G30" i="22" l="1"/>
  <c r="G104" i="22" l="1"/>
</calcChain>
</file>

<file path=xl/sharedStrings.xml><?xml version="1.0" encoding="utf-8"?>
<sst xmlns="http://schemas.openxmlformats.org/spreadsheetml/2006/main" count="378" uniqueCount="229">
  <si>
    <t>Загальний фонд</t>
  </si>
  <si>
    <t>Спеціальний фонд</t>
  </si>
  <si>
    <t>Всього</t>
  </si>
  <si>
    <t xml:space="preserve"> </t>
  </si>
  <si>
    <t>у тому числі бюджет розвитку</t>
  </si>
  <si>
    <t>всього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</si>
  <si>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</si>
  <si>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</si>
  <si>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</si>
  <si>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</si>
  <si>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</si>
  <si>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</si>
  <si>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</si>
  <si>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(грн)</t>
  </si>
  <si>
    <t xml:space="preserve">        Візи:</t>
  </si>
  <si>
    <t>Ліліана РИМАР</t>
  </si>
  <si>
    <t>Вікторія ДОВЖИК</t>
  </si>
  <si>
    <t>Зміни до розподілу витрат бюджету Львівської міської територіальної громади на реалізацію місцевих/регіональних програм у 2026 році</t>
  </si>
  <si>
    <t>Х</t>
  </si>
  <si>
    <t xml:space="preserve">Всього </t>
  </si>
  <si>
    <t>від ______________ № _______</t>
  </si>
  <si>
    <t xml:space="preserve">          Затверджено</t>
  </si>
  <si>
    <t>ухвалою міської ради</t>
  </si>
  <si>
    <t>Секретар ради</t>
  </si>
  <si>
    <t>Маркіян ЛОПАЧАК</t>
  </si>
  <si>
    <t>Директор департаменту фінансової політики</t>
  </si>
  <si>
    <t xml:space="preserve">Заступник директора департаменту фінансової </t>
  </si>
  <si>
    <t>політики - начальник управління бюджету</t>
  </si>
  <si>
    <t>0829</t>
  </si>
  <si>
    <t>1000000</t>
  </si>
  <si>
    <t xml:space="preserve">Управління культури департаменту освіти та культури Львівської міської ради </t>
  </si>
  <si>
    <t>1010000</t>
  </si>
  <si>
    <t>Управління культури департаменту освіти та культури Львівської міської ради</t>
  </si>
  <si>
    <t>1014082</t>
  </si>
  <si>
    <t>4082</t>
  </si>
  <si>
    <t>Інші заходи в галузі культури і мистецтва</t>
  </si>
  <si>
    <t>Програма освітніх, культурних, національно-патріотичних, інтелектуальних, спортивних заходів у Львівській міській територіальній громаді</t>
  </si>
  <si>
    <t>ухвала ЛМР від 12.06.2025 № 6379</t>
  </si>
  <si>
    <t xml:space="preserve">                 Додаток 6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</si>
  <si>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</si>
  <si>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</si>
  <si>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</si>
  <si>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</si>
  <si>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</si>
  <si>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</si>
  <si>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</si>
  <si>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Стратегія розвитку Львівської міської територіальної громади на 2026-2028 роки</t>
  </si>
  <si>
    <t>ухвала ЛМР від 08.02.2024 № 4301</t>
  </si>
  <si>
    <t>0700000</t>
  </si>
  <si>
    <t>Управління охорони здоров'я департаменту гуманітарної політики Львівської міської ради</t>
  </si>
  <si>
    <t>0710000</t>
  </si>
  <si>
    <t>0712170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</si>
  <si>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</si>
  <si>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</si>
  <si>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</si>
  <si>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0717367</t>
  </si>
  <si>
    <t>7367</t>
  </si>
  <si>
    <t>0490</t>
  </si>
  <si>
    <t xml:space="preserve">Реалізація проектів у рамках Програми відновлення України III
</t>
  </si>
  <si>
    <t>1200000</t>
  </si>
  <si>
    <t>Департамент житлового господарства та інфраструктури Львівської міської ради</t>
  </si>
  <si>
    <t>1210000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</si>
  <si>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</si>
  <si>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</si>
  <si>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</si>
  <si>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</si>
  <si>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1217480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</si>
  <si>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</si>
  <si>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</si>
  <si>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</si>
  <si>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1014083</t>
  </si>
  <si>
    <t>4083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</si>
  <si>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</si>
  <si>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</si>
  <si>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</si>
  <si>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1917480</t>
  </si>
  <si>
    <t>0617366</t>
  </si>
  <si>
    <t>7366</t>
  </si>
  <si>
    <t>Реалізація проектів у рамках Надзвичайної кредитної програми для відновлення України</t>
  </si>
  <si>
    <t>1917421</t>
  </si>
  <si>
    <t>7421</t>
  </si>
  <si>
    <t>0453</t>
  </si>
  <si>
    <t>Утримання та розвиток наземного електротранспорту</t>
  </si>
  <si>
    <t>Програма забезпечення діяльності у сфері міського електричного транспорту на території Львівської міської територіальної громади</t>
  </si>
  <si>
    <t>ухвала ЛМР від 28.03.2024 № 4560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</si>
  <si>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</si>
  <si>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Інші заходи громадського порядку та безпеки</t>
  </si>
  <si>
    <t>Міська комплексна програма зміцнення законності, безпеки та порядку на території Львівської міської територіальної громади "Безпечне місто Львів" на 2022-2026 роки</t>
  </si>
  <si>
    <t>ухвала ЛМР від 23.12.2021 № 1823</t>
  </si>
  <si>
    <t>Міська комплексна програма зміцнення законності, безпеки та порядку на території Львівської міської територіальної громади "Безпечне місто Львів" на 2022-2027 роки</t>
  </si>
  <si>
    <t>4200000</t>
  </si>
  <si>
    <t>Залізнична районна адміністрація Львівської міської ради</t>
  </si>
  <si>
    <t>4210000</t>
  </si>
  <si>
    <t>Утримання та розвиток автомобільних доріг та дорожньої інфраструктури за рахунок коштів місцевого бюджету</t>
  </si>
  <si>
    <t>Програма поточного ремонту (утримання) доріг загального користування місцевого значення та доріг загального користування, які є складовими автомобільних доріг державного значення, в межах Львівської міської територіальної громади на 2025–2029 роки</t>
  </si>
  <si>
    <t>ухвала ЛМР від 08.04.2025 № 6155</t>
  </si>
  <si>
    <t>0380</t>
  </si>
  <si>
    <t>Програма поточного ремонту (утримання) доріг загального користування місцевого значення та доріг загального користування, які є складовими автомобільних доріг державного значення, в межах Львівської міської територіальної громади та будівництва світлофорних об'єктів на 2025–2029 роки</t>
  </si>
  <si>
    <t>4300000</t>
  </si>
  <si>
    <t xml:space="preserve"> Личаківська районна адміністрація Львівської міської ради</t>
  </si>
  <si>
    <t>4310000</t>
  </si>
  <si>
    <t>4500000</t>
  </si>
  <si>
    <t xml:space="preserve"> Шевченківська районна адміністрація Львівської міської ради</t>
  </si>
  <si>
    <t>4510000</t>
  </si>
  <si>
    <t>Підтримка спорту вищих досягнень та організацій, які здійснюють фізкультурно-спортивну діяльність в регіоні</t>
  </si>
  <si>
    <t>Програма надання премій Львівської міської ради чемпіонам і призерам міжнародних та національних змагань, кращому спортсмену місяця і їхнім тренерам</t>
  </si>
  <si>
    <t>ухвала ЛМР від 05.03.2020 № 6375</t>
  </si>
  <si>
    <t>Програма надання премій Львівської міської ради за результатами Чемпіонату України з футболу серед осіб з ампутацією</t>
  </si>
  <si>
    <t>ухвала ЛМР від 26.02.2026 № 7527</t>
  </si>
  <si>
    <t>Програма з організації та проведення Всеукраїнських змагань "Ігри Незламних" (UNBROKEN GAMES) на 2026–2028 роки</t>
  </si>
  <si>
    <t>ухвала ЛМР від 18.12.2025 № 7273</t>
  </si>
  <si>
    <t>1100000</t>
  </si>
  <si>
    <t>Офіс спорту Львівської міської ради</t>
  </si>
  <si>
    <t>1110000</t>
  </si>
  <si>
    <t>0810</t>
  </si>
  <si>
    <t>Організація благоустрою населених пунктів</t>
  </si>
  <si>
    <t>Програма регулювання чисельності безпритульних тварин у Львівській міській територіальній громаді на 2025-2030 роки</t>
  </si>
  <si>
    <t>ухвала ЛМР від 06.03.2025 № 6091</t>
  </si>
  <si>
    <t>0620</t>
  </si>
  <si>
    <t>Утримання та розвиток інших об’єктів транспортної інфраструктури</t>
  </si>
  <si>
    <t>Департамент "Секретаріат ради" Львівської міської ради</t>
  </si>
  <si>
    <t>0100000</t>
  </si>
  <si>
    <t>0110000</t>
  </si>
  <si>
    <t>Інша діяльність у сфері державного управління</t>
  </si>
  <si>
    <t>Програма з організації зовнішніх зв’язків Львівської міської ради</t>
  </si>
  <si>
    <t>ухвала ЛМР від 25.03.2021 № 345</t>
  </si>
  <si>
    <t>Програма висвітлення діяльності міської ради, її виконавчих органів, посадових осіб та депутатів у засобах масової інформації</t>
  </si>
  <si>
    <t>ухвала ЛМР від 25.03.2021 № 343</t>
  </si>
  <si>
    <t>0110180</t>
  </si>
  <si>
    <t>0180</t>
  </si>
  <si>
    <t>0133</t>
  </si>
  <si>
    <t>Комплексна програма розвитку спорту військовослужбовців, ветеранів війни та адаптивного спорту на 2024-2026 роки</t>
  </si>
  <si>
    <t>ухвала ЛМР від 14.12.2023 № 4130</t>
  </si>
  <si>
    <t>Фінансова підтримка театрів</t>
  </si>
  <si>
    <t>Програма розвитку театрального мистецтва та фінансової підтримки театрів у Львівській міській територіальній громаді до 2035 року</t>
  </si>
  <si>
    <t>ухвала ЛМР від 16.09.2025 № 6829</t>
  </si>
  <si>
    <t>0821</t>
  </si>
  <si>
    <t>2700000</t>
  </si>
  <si>
    <t xml:space="preserve"> Департамент економічного розвитку Львівської міської ради</t>
  </si>
  <si>
    <t>2710000</t>
  </si>
  <si>
    <t>2717693</t>
  </si>
  <si>
    <t>7693</t>
  </si>
  <si>
    <t>Інші заходи, пов'язані з економічною діяльністю</t>
  </si>
  <si>
    <t xml:space="preserve">Програма утримання та забезпечення належного функціонування багатофункціонального комплексу на вул. І. Миколайчука у м. Львові </t>
  </si>
  <si>
    <t>ухвала ЛМР від 26.03.2026 № 7738</t>
  </si>
  <si>
    <t>Забезпечення діяльності інших закладів в галузі культури і мистецтва</t>
  </si>
  <si>
    <t>Програма розвитку кінематографії у Львівській міській територіальній громаді на 2021-2030 роки</t>
  </si>
  <si>
    <t>ухвала ЛМР від 23.04.2015 № 4531</t>
  </si>
  <si>
    <t>1218340</t>
  </si>
  <si>
    <t>8340</t>
  </si>
  <si>
    <t>0540</t>
  </si>
  <si>
    <t>Природоохоронні заходи за рахунок цільових фондів</t>
  </si>
  <si>
    <t>Комплексна екологічна програма на 2024-2028 роки для Львівської міської територіальної громади</t>
  </si>
  <si>
    <t>ухвала ЛМР від 28.03.2024 № 4526</t>
  </si>
  <si>
    <t>Програма забезпечення громадського порядку та безпеки на території Львівської міської територіальної громади</t>
  </si>
  <si>
    <t>ухвала ЛМР від 06.12.2022 № 2644</t>
  </si>
  <si>
    <t>2800000</t>
  </si>
  <si>
    <t>Департамент природних ресурсів та будівництва Львівської міської ради</t>
  </si>
  <si>
    <t>2810000</t>
  </si>
  <si>
    <t>Інша діяльність у сфері екології та охорони природних ресурсів</t>
  </si>
  <si>
    <t>Програма комплексних заходів з поточного утримання об'єктів благоустрою Львівської міської територіальної громади</t>
  </si>
  <si>
    <t>ухвала ЛМР від 10.03.2011 № 240</t>
  </si>
  <si>
    <t>1217670</t>
  </si>
  <si>
    <t>7670</t>
  </si>
  <si>
    <t>Внески до статутного капіталу суб'єктів господарювання</t>
  </si>
  <si>
    <t>Програма здійснення Львівською міською радою внесків до статутних капіталів комунальних підприємств, установ та організацій у 2017 – 2028 роках</t>
  </si>
  <si>
    <t>ухвала ЛМР від 26.12.2016 № 1356</t>
  </si>
  <si>
    <t>2817670</t>
  </si>
  <si>
    <t>3600000</t>
  </si>
  <si>
    <t>Управління земельних ресурсів департаменту природних ресурсів та будівництва Львівської міської ради</t>
  </si>
  <si>
    <t>3610000</t>
  </si>
  <si>
    <t>3617330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</si>
  <si>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</si>
  <si>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</si>
  <si>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4316081</t>
  </si>
  <si>
    <t>6081</t>
  </si>
  <si>
    <t>0610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</si>
  <si>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</si>
  <si>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Програма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у багатоквартирних будинках на території Львівської міської територіальної громади на 2019-2030 роки</t>
  </si>
  <si>
    <t>ухвала ЛМР від 04.04.2019 № 4821</t>
  </si>
  <si>
    <t>4516081</t>
  </si>
  <si>
    <t>Програма мотиваційного спортивно-оздоровчого табору для дітей військовослужбовців, обдарованої та активної учнівської молоді Львівської міської територіальної громади на 2026 рік</t>
  </si>
  <si>
    <t xml:space="preserve">ухвала ЛМР </t>
  </si>
  <si>
    <t>Програма національно-патріотичного виховання дітей та молоді на 2021-2030 роки</t>
  </si>
  <si>
    <t>ухвала ЛМР від 04.02.2021 № 48</t>
  </si>
  <si>
    <t>4100000</t>
  </si>
  <si>
    <t xml:space="preserve"> Галицька районна адміністрація Львівської міської ради</t>
  </si>
  <si>
    <t>4110000</t>
  </si>
  <si>
    <t>4116030</t>
  </si>
  <si>
    <t>6030</t>
  </si>
  <si>
    <t>4216030</t>
  </si>
  <si>
    <t>4400000</t>
  </si>
  <si>
    <t>Франківська районна адміністрація Львівської міської ради</t>
  </si>
  <si>
    <t>4410000</t>
  </si>
  <si>
    <t>4516030</t>
  </si>
  <si>
    <t>4600000</t>
  </si>
  <si>
    <t xml:space="preserve"> Сихівська районна адміністрація Львівської міської ради</t>
  </si>
  <si>
    <t>4610000</t>
  </si>
  <si>
    <t>4616030  </t>
  </si>
  <si>
    <t>4513250</t>
  </si>
  <si>
    <t>3250</t>
  </si>
  <si>
    <t>1090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</si>
  <si>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</si>
  <si>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0719770</t>
  </si>
  <si>
    <t>9770</t>
  </si>
  <si>
    <t>Інші субвенції з місцевого бюджету</t>
  </si>
  <si>
    <t>Комплексна програма співпраці виконавчих органів Львівської міської ради з органами державної влади</t>
  </si>
  <si>
    <t>ухвала ЛМР від 28.11.2024 № 5590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</si>
  <si>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</si>
  <si>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діяльності ЛКП "Адміністратор послуги з управління побутовими відходами" у сфері адміністрування послуги з управління побутовими відходами</t>
  </si>
  <si>
    <t>ухвала ЛМР від 14.12.2023 № 4161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</si>
  <si>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</si>
  <si>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формування податкової культури у Львівській міській територіальній громаді</t>
  </si>
  <si>
    <t>ухвала ЛМР від 26.12.2019 № 6103</t>
  </si>
  <si>
    <t>0200000</t>
  </si>
  <si>
    <t>Виконавчий комітет Львівської міської ради</t>
  </si>
  <si>
    <t>0210000</t>
  </si>
  <si>
    <t>Програма заходів щодо підготовки Львівської міської територіальної громади до національного спротиву на 2022-2026 роки</t>
  </si>
  <si>
    <t>ухвала ЛМР від 17.02.2022 № 1981</t>
  </si>
  <si>
    <t>0218240</t>
  </si>
  <si>
    <t>8240</t>
  </si>
  <si>
    <t>Заходи та роботи з територіальної оборони</t>
  </si>
  <si>
    <t>2719800</t>
  </si>
  <si>
    <t>9800</t>
  </si>
  <si>
    <t>2000000</t>
  </si>
  <si>
    <t xml:space="preserve"> Управління цифрової інфраструктури та сервісів департаменту економічного розвитку Львівської міської ради</t>
  </si>
  <si>
    <t>2010000</t>
  </si>
  <si>
    <t>2017670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</si>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</sst>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_-* #,##0.00_₴_-;\-* #,##0.00_₴_-;_-* &quot;-&quot;??_₴_-;_-@_-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5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Arial"/>
      <family val="2"/>
      <charset val="204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4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1" fontId="18" fillId="0" borderId="0" xfId="0" applyNumberFormat="1" applyFont="1"/>
    <xf numFmtId="3" fontId="13" fillId="0" borderId="0" xfId="0" applyNumberFormat="1" applyFont="1"/>
    <xf numFmtId="3" fontId="16" fillId="0" borderId="0" xfId="0" applyNumberFormat="1" applyFont="1"/>
    <xf numFmtId="0" fontId="13" fillId="0" borderId="0" xfId="0" applyFont="1" applyAlignment="1">
      <alignment horizontal="center"/>
    </xf>
    <xf numFmtId="1" fontId="18" fillId="0" borderId="0" xfId="0" applyNumberFormat="1" applyFont="1" applyAlignment="1">
      <alignment horizontal="right" vertical="top"/>
    </xf>
    <xf numFmtId="166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166" fontId="16" fillId="0" borderId="0" xfId="0" applyNumberFormat="1" applyFont="1"/>
    <xf numFmtId="0" fontId="16" fillId="0" borderId="0" xfId="0" applyFont="1" applyAlignment="1">
      <alignment horizontal="center"/>
    </xf>
    <xf numFmtId="166" fontId="13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7" fillId="23" borderId="0" xfId="0" applyFont="1" applyFill="1" applyAlignment="1">
      <alignment horizontal="center" vertical="top" wrapText="1"/>
    </xf>
    <xf numFmtId="0" fontId="19" fillId="23" borderId="0" xfId="0" applyFont="1" applyFill="1" applyAlignment="1">
      <alignment horizontal="center" vertical="top" wrapText="1"/>
    </xf>
    <xf numFmtId="0" fontId="17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6" fillId="23" borderId="0" xfId="0" applyFont="1" applyFill="1" applyAlignment="1">
      <alignment horizontal="center"/>
    </xf>
    <xf numFmtId="0" fontId="13" fillId="23" borderId="0" xfId="0" applyFont="1" applyFill="1" applyAlignment="1">
      <alignment horizontal="center"/>
    </xf>
    <xf numFmtId="3" fontId="16" fillId="23" borderId="0" xfId="0" applyNumberFormat="1" applyFont="1" applyFill="1" applyAlignment="1">
      <alignment horizontal="center" vertical="top"/>
    </xf>
    <xf numFmtId="3" fontId="16" fillId="23" borderId="5" xfId="0" applyNumberFormat="1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center" wrapText="1"/>
    </xf>
    <xf numFmtId="3" fontId="16" fillId="2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/>
    <xf numFmtId="1" fontId="20" fillId="0" borderId="0" xfId="0" applyNumberFormat="1" applyFont="1"/>
    <xf numFmtId="0" fontId="23" fillId="0" borderId="0" xfId="51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/>
    </xf>
    <xf numFmtId="165" fontId="23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/>
    <xf numFmtId="0" fontId="23" fillId="0" borderId="0" xfId="51" applyFont="1" applyAlignment="1">
      <alignment horizontal="right" vertical="center"/>
    </xf>
    <xf numFmtId="49" fontId="19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center" vertical="top" wrapText="1"/>
    </xf>
    <xf numFmtId="3" fontId="19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vertical="top" wrapText="1"/>
    </xf>
    <xf numFmtId="4" fontId="18" fillId="0" borderId="0" xfId="0" applyNumberFormat="1" applyFont="1"/>
    <xf numFmtId="0" fontId="16" fillId="23" borderId="5" xfId="0" applyFont="1" applyFill="1" applyBorder="1" applyAlignment="1">
      <alignment vertical="top" wrapText="1"/>
    </xf>
    <xf numFmtId="3" fontId="19" fillId="23" borderId="5" xfId="47" applyNumberFormat="1" applyFont="1" applyFill="1" applyBorder="1" applyAlignment="1">
      <alignment horizontal="center" vertical="top"/>
    </xf>
    <xf numFmtId="49" fontId="16" fillId="23" borderId="5" xfId="0" applyNumberFormat="1" applyFont="1" applyFill="1" applyBorder="1" applyAlignment="1">
      <alignment horizontal="center" vertical="top"/>
    </xf>
    <xf numFmtId="3" fontId="16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left" vertical="top" wrapText="1"/>
    </xf>
    <xf numFmtId="3" fontId="18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4" fontId="19" fillId="23" borderId="5" xfId="0" applyNumberFormat="1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center"/>
    </xf>
    <xf numFmtId="0" fontId="16" fillId="23" borderId="5" xfId="0" applyFont="1" applyFill="1" applyBorder="1" applyAlignment="1">
      <alignment horizontal="left" vertical="top" wrapText="1"/>
    </xf>
    <xf numFmtId="4" fontId="16" fillId="23" borderId="5" xfId="0" applyNumberFormat="1" applyFont="1" applyFill="1" applyBorder="1" applyAlignment="1">
      <alignment horizontal="center" vertical="top"/>
    </xf>
    <xf numFmtId="4" fontId="16" fillId="23" borderId="5" xfId="47" applyNumberFormat="1" applyFont="1" applyFill="1" applyBorder="1" applyAlignment="1">
      <alignment horizontal="center" vertical="top"/>
    </xf>
    <xf numFmtId="3" fontId="16" fillId="23" borderId="5" xfId="47" applyNumberFormat="1" applyFont="1" applyFill="1" applyBorder="1" applyAlignment="1">
      <alignment horizontal="center" vertical="top"/>
    </xf>
    <xf numFmtId="49" fontId="16" fillId="23" borderId="8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horizontal="left" vertical="top" wrapText="1"/>
    </xf>
    <xf numFmtId="4" fontId="16" fillId="23" borderId="9" xfId="0" applyNumberFormat="1" applyFont="1" applyFill="1" applyBorder="1" applyAlignment="1">
      <alignment horizontal="center" vertical="top"/>
    </xf>
    <xf numFmtId="4" fontId="16" fillId="23" borderId="8" xfId="0" applyNumberFormat="1" applyFont="1" applyFill="1" applyBorder="1" applyAlignment="1">
      <alignment horizontal="center" vertical="top"/>
    </xf>
    <xf numFmtId="3" fontId="16" fillId="23" borderId="9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vertical="top" wrapText="1"/>
    </xf>
    <xf numFmtId="0" fontId="16" fillId="0" borderId="5" xfId="0" applyFont="1" applyBorder="1" applyAlignment="1">
      <alignment vertical="top" wrapText="1"/>
    </xf>
    <xf numFmtId="49" fontId="25" fillId="23" borderId="5" xfId="0" applyNumberFormat="1" applyFont="1" applyFill="1" applyBorder="1" applyAlignment="1">
      <alignment horizontal="center" vertical="top"/>
    </xf>
    <xf numFmtId="0" fontId="25" fillId="23" borderId="5" xfId="0" applyFont="1" applyFill="1" applyBorder="1" applyAlignment="1">
      <alignment vertical="top" wrapText="1"/>
    </xf>
    <xf numFmtId="0" fontId="25" fillId="23" borderId="5" xfId="0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23" borderId="7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23" borderId="6" xfId="0" applyFont="1" applyFill="1" applyBorder="1" applyAlignment="1">
      <alignment horizontal="center" wrapText="1"/>
    </xf>
    <xf numFmtId="2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16" fillId="23" borderId="5" xfId="0" applyFont="1" applyFill="1" applyBorder="1" applyAlignment="1">
      <alignment horizontal="center" vertical="top" wrapText="1"/>
    </xf>
    <xf numFmtId="0" fontId="13" fillId="23" borderId="5" xfId="0" applyFont="1" applyFill="1" applyBorder="1" applyAlignment="1">
      <alignment horizontal="center" vertical="top" wrapText="1"/>
    </xf>
    <xf numFmtId="4" fontId="19" fillId="23" borderId="5" xfId="47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left" vertical="top"/>
    </xf>
    <xf numFmtId="0" fontId="16" fillId="23" borderId="5" xfId="0" applyFont="1" applyFill="1" applyBorder="1" applyAlignment="1">
      <alignment horizontal="left" vertical="center" wrapText="1"/>
    </xf>
    <xf numFmtId="3" fontId="19" fillId="23" borderId="5" xfId="0" applyNumberFormat="1" applyFont="1" applyFill="1" applyBorder="1" applyAlignment="1">
      <alignment horizontal="center" vertical="center" wrapText="1"/>
    </xf>
    <xf numFmtId="4" fontId="19" fillId="23" borderId="5" xfId="0" applyNumberFormat="1" applyFont="1" applyFill="1" applyBorder="1" applyAlignment="1">
      <alignment horizontal="center" vertical="center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Итог" xfId="48"/>
    <cellStyle name="Нейтральный" xfId="49"/>
    <cellStyle name="Обычный 11 4" xfId="50"/>
    <cellStyle name="Обычный 2" xfId="51"/>
    <cellStyle name="Обычный 2 2" xfId="59"/>
    <cellStyle name="Обычный 3" xfId="56"/>
    <cellStyle name="Плохой" xfId="52"/>
    <cellStyle name="Пояснение" xfId="53"/>
    <cellStyle name="Примечание" xfId="54"/>
    <cellStyle name="Стиль 1" xfId="55"/>
    <cellStyle name="Финансовый 2" xfId="58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  <color rgb="FF0000FF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10" name="Рисунок 9" descr="https://www8.city-adm.lviv.ua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992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1" name="Рисунок 10" descr="https://www8.city-adm.lviv.ua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440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20" name="Рисунок 19" descr="https://www8.city-adm.lviv.ua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1" name="Рисунок 20" descr="https://www8.city-adm.lviv.ua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2" name="Рисунок 21" descr="https://www8.city-adm.lviv.ua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3" name="Рисунок 22" descr="https://www8.city-adm.lviv.ua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24" name="Рисунок 23" descr="https://www8.city-adm.lviv.ua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5" name="Рисунок 24" descr="https://www8.city-adm.lviv.ua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6" name="Рисунок 25" descr="https://www8.city-adm.lviv.ua/icons/ecblank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7" name="Рисунок 26" descr="https://www8.city-adm.lviv.ua/icons/ecblank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2" name="Рисунок 51" descr="https://www8.city-adm.lviv.ua/icons/ecblank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3" name="Рисунок 52" descr="https://www8.city-adm.lviv.ua/icons/ecblank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4" name="Рисунок 53" descr="https://www8.city-adm.lviv.ua/icons/ecblank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5" name="Рисунок 54" descr="https://www8.city-adm.lviv.ua/icons/ecblan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6" name="Рисунок 55" descr="https://www8.city-adm.lviv.ua/icons/ecblan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7" name="Рисунок 56" descr="https://www8.city-adm.lviv.ua/icons/ecblank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2" name="Рисунок 11" descr="https://www8.city-adm.lviv.ua/icons/ecblank.gif">
          <a:extLst>
            <a:ext uri="{FF2B5EF4-FFF2-40B4-BE49-F238E27FC236}">
              <a16:creationId xmlns:a16="http://schemas.microsoft.com/office/drawing/2014/main" id="{174B3E6E-568A-4EB5-957B-8FE91615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3" name="Рисунок 12" descr="https://www8.city-adm.lviv.ua/icons/ecblank.gif">
          <a:extLst>
            <a:ext uri="{FF2B5EF4-FFF2-40B4-BE49-F238E27FC236}">
              <a16:creationId xmlns:a16="http://schemas.microsoft.com/office/drawing/2014/main" id="{982C326D-AC12-4E50-9A4F-FB70EC83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4" name="Рисунок 13" descr="https://www8.city-adm.lviv.ua/icons/ecblank.gif">
          <a:extLst>
            <a:ext uri="{FF2B5EF4-FFF2-40B4-BE49-F238E27FC236}">
              <a16:creationId xmlns:a16="http://schemas.microsoft.com/office/drawing/2014/main" id="{BE041FDC-DB89-4999-B416-8C9B0BA0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5" name="Рисунок 14" descr="https://www8.city-adm.lviv.ua/icons/ecblank.gif">
          <a:extLst>
            <a:ext uri="{FF2B5EF4-FFF2-40B4-BE49-F238E27FC236}">
              <a16:creationId xmlns:a16="http://schemas.microsoft.com/office/drawing/2014/main" id="{266B0F4E-B02A-43B4-BD9C-9B240C6B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16" name="Рисунок 15" descr="https://www8.city-adm.lviv.ua/icons/ecblank.gif">
          <a:extLst>
            <a:ext uri="{FF2B5EF4-FFF2-40B4-BE49-F238E27FC236}">
              <a16:creationId xmlns:a16="http://schemas.microsoft.com/office/drawing/2014/main" id="{C76E95B7-E707-419F-B06A-BB842190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7" name="Рисунок 16" descr="https://www8.city-adm.lviv.ua/icons/ecblank.gif">
          <a:extLst>
            <a:ext uri="{FF2B5EF4-FFF2-40B4-BE49-F238E27FC236}">
              <a16:creationId xmlns:a16="http://schemas.microsoft.com/office/drawing/2014/main" id="{5C6D5265-CB96-4066-A22B-C7F1A67C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18" name="Рисунок 17" descr="https://www8.city-adm.lviv.ua/icons/ecblank.gif">
          <a:extLst>
            <a:ext uri="{FF2B5EF4-FFF2-40B4-BE49-F238E27FC236}">
              <a16:creationId xmlns:a16="http://schemas.microsoft.com/office/drawing/2014/main" id="{E5B09F67-241F-46AE-9D23-2BC39930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19" name="Рисунок 18" descr="https://www8.city-adm.lviv.ua/icons/ecblank.gif">
          <a:extLst>
            <a:ext uri="{FF2B5EF4-FFF2-40B4-BE49-F238E27FC236}">
              <a16:creationId xmlns:a16="http://schemas.microsoft.com/office/drawing/2014/main" id="{DCDF8F20-885F-4CE1-8860-D45BB35E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8" name="Рисунок 27" descr="https://www8.city-adm.lviv.ua/icons/ecblank.gif">
          <a:extLst>
            <a:ext uri="{FF2B5EF4-FFF2-40B4-BE49-F238E27FC236}">
              <a16:creationId xmlns:a16="http://schemas.microsoft.com/office/drawing/2014/main" id="{42C40A15-BC82-403C-9965-D5771411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29" name="Рисунок 28" descr="https://www8.city-adm.lviv.ua/icons/ecblank.gif">
          <a:extLst>
            <a:ext uri="{FF2B5EF4-FFF2-40B4-BE49-F238E27FC236}">
              <a16:creationId xmlns:a16="http://schemas.microsoft.com/office/drawing/2014/main" id="{EF619A64-1707-4B77-A4DD-1A12F1BB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30" name="Рисунок 29" descr="https://www8.city-adm.lviv.ua/icons/ecblank.gif">
          <a:extLst>
            <a:ext uri="{FF2B5EF4-FFF2-40B4-BE49-F238E27FC236}">
              <a16:creationId xmlns:a16="http://schemas.microsoft.com/office/drawing/2014/main" id="{7B70656E-85D4-4BA5-BBDC-C2D4FE27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1" name="Рисунок 30" descr="https://www8.city-adm.lviv.ua/icons/ecblank.gif">
          <a:extLst>
            <a:ext uri="{FF2B5EF4-FFF2-40B4-BE49-F238E27FC236}">
              <a16:creationId xmlns:a16="http://schemas.microsoft.com/office/drawing/2014/main" id="{42017B66-CAB9-4827-B562-27109457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2" name="Рисунок 31" descr="https://www8.city-adm.lviv.ua/icons/ecblank.gif">
          <a:extLst>
            <a:ext uri="{FF2B5EF4-FFF2-40B4-BE49-F238E27FC236}">
              <a16:creationId xmlns:a16="http://schemas.microsoft.com/office/drawing/2014/main" id="{A8D0C2F7-A5D1-4FE6-8368-D521B503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3" name="Рисунок 32" descr="https://www8.city-adm.lviv.ua/icons/ecblank.gif">
          <a:extLst>
            <a:ext uri="{FF2B5EF4-FFF2-40B4-BE49-F238E27FC236}">
              <a16:creationId xmlns:a16="http://schemas.microsoft.com/office/drawing/2014/main" id="{AEB41FE3-AE75-400E-B529-3690F6B8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4" name="Рисунок 33" descr="https://www8.city-adm.lviv.ua/icons/ecblank.gif">
          <a:extLst>
            <a:ext uri="{FF2B5EF4-FFF2-40B4-BE49-F238E27FC236}">
              <a16:creationId xmlns:a16="http://schemas.microsoft.com/office/drawing/2014/main" id="{4C7E31A9-3175-434A-9F0C-685D60471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5" name="Рисунок 34" descr="https://www8.city-adm.lviv.ua/icons/ecblank.gif">
          <a:extLst>
            <a:ext uri="{FF2B5EF4-FFF2-40B4-BE49-F238E27FC236}">
              <a16:creationId xmlns:a16="http://schemas.microsoft.com/office/drawing/2014/main" id="{578B8E81-3CC0-47CD-94A3-FD2ECBA1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6" name="Рисунок 35" descr="https://www8.city-adm.lviv.ua/icons/ecblank.gif">
          <a:extLst>
            <a:ext uri="{FF2B5EF4-FFF2-40B4-BE49-F238E27FC236}">
              <a16:creationId xmlns:a16="http://schemas.microsoft.com/office/drawing/2014/main" id="{E492F311-FBDC-4747-96FC-658826E8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7" name="Рисунок 36" descr="https://www8.city-adm.lviv.ua/icons/ecblank.gif">
          <a:extLst>
            <a:ext uri="{FF2B5EF4-FFF2-40B4-BE49-F238E27FC236}">
              <a16:creationId xmlns:a16="http://schemas.microsoft.com/office/drawing/2014/main" id="{0A70AA01-7E28-46B2-97BD-7D8CD7C8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8" name="Рисунок 37" descr="https://www8.city-adm.lviv.ua/icons/ecblank.gif">
          <a:extLst>
            <a:ext uri="{FF2B5EF4-FFF2-40B4-BE49-F238E27FC236}">
              <a16:creationId xmlns:a16="http://schemas.microsoft.com/office/drawing/2014/main" id="{1F451F0A-8594-4DA9-AABB-50CBF679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8362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39" name="Рисунок 38" descr="https://www8.city-adm.lviv.ua/icons/ecblank.gif">
          <a:extLst>
            <a:ext uri="{FF2B5EF4-FFF2-40B4-BE49-F238E27FC236}">
              <a16:creationId xmlns:a16="http://schemas.microsoft.com/office/drawing/2014/main" id="{12E77E54-209F-48CE-8111-7DD2809D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1087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40" name="Рисунок 39" descr="https://www8.city-adm.lviv.ua/icons/ecblank.gif">
          <a:extLst>
            <a:ext uri="{FF2B5EF4-FFF2-40B4-BE49-F238E27FC236}">
              <a16:creationId xmlns:a16="http://schemas.microsoft.com/office/drawing/2014/main" id="{9B7C602E-F9B8-49F1-A08C-D755A3C3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1" name="Рисунок 40" descr="https://www8.city-adm.lviv.ua/icons/ecblank.gif">
          <a:extLst>
            <a:ext uri="{FF2B5EF4-FFF2-40B4-BE49-F238E27FC236}">
              <a16:creationId xmlns:a16="http://schemas.microsoft.com/office/drawing/2014/main" id="{B7473279-6E63-42BF-8BD9-739E635D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2" name="Рисунок 41" descr="https://www8.city-adm.lviv.ua/icons/ecblank.gif">
          <a:extLst>
            <a:ext uri="{FF2B5EF4-FFF2-40B4-BE49-F238E27FC236}">
              <a16:creationId xmlns:a16="http://schemas.microsoft.com/office/drawing/2014/main" id="{41A0FBA1-682E-452A-85F3-754648D0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43" name="Рисунок 42" descr="https://www8.city-adm.lviv.ua/icons/ecblank.gif">
          <a:extLst>
            <a:ext uri="{FF2B5EF4-FFF2-40B4-BE49-F238E27FC236}">
              <a16:creationId xmlns:a16="http://schemas.microsoft.com/office/drawing/2014/main" id="{A9365391-0166-4114-85D0-16AE47FC7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4" name="Рисунок 43" descr="https://www8.city-adm.lviv.ua/icons/ecblank.gif">
          <a:extLst>
            <a:ext uri="{FF2B5EF4-FFF2-40B4-BE49-F238E27FC236}">
              <a16:creationId xmlns:a16="http://schemas.microsoft.com/office/drawing/2014/main" id="{34063021-DC48-4561-9412-461A56CF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5" name="Рисунок 44" descr="https://www8.city-adm.lviv.ua/icons/ecblank.gif">
          <a:extLst>
            <a:ext uri="{FF2B5EF4-FFF2-40B4-BE49-F238E27FC236}">
              <a16:creationId xmlns:a16="http://schemas.microsoft.com/office/drawing/2014/main" id="{C479018A-D053-41FD-9C20-15B5A21C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104</xdr:row>
      <xdr:rowOff>0</xdr:rowOff>
    </xdr:from>
    <xdr:to>
      <xdr:col>5</xdr:col>
      <xdr:colOff>7620</xdr:colOff>
      <xdr:row>104</xdr:row>
      <xdr:rowOff>7620</xdr:rowOff>
    </xdr:to>
    <xdr:pic>
      <xdr:nvPicPr>
        <xdr:cNvPr id="46" name="Рисунок 45" descr="https://www8.city-adm.lviv.ua/icons/ecblank.gif">
          <a:extLst>
            <a:ext uri="{FF2B5EF4-FFF2-40B4-BE49-F238E27FC236}">
              <a16:creationId xmlns:a16="http://schemas.microsoft.com/office/drawing/2014/main" id="{6DF77380-1C85-4518-929D-7232051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7" name="Рисунок 46" descr="https://www8.city-adm.lviv.ua/icons/ecblank.gif">
          <a:extLst>
            <a:ext uri="{FF2B5EF4-FFF2-40B4-BE49-F238E27FC236}">
              <a16:creationId xmlns:a16="http://schemas.microsoft.com/office/drawing/2014/main" id="{4298B359-DE4D-4CC0-BB7C-9E824B8B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8" name="Рисунок 47" descr="https://www8.city-adm.lviv.ua/icons/ecblank.gif">
          <a:extLst>
            <a:ext uri="{FF2B5EF4-FFF2-40B4-BE49-F238E27FC236}">
              <a16:creationId xmlns:a16="http://schemas.microsoft.com/office/drawing/2014/main" id="{84EEFDBB-57AC-43A1-9FDD-07E3A87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49" name="Рисунок 48" descr="https://www8.city-adm.lviv.ua/icons/ecblank.gif">
          <a:extLst>
            <a:ext uri="{FF2B5EF4-FFF2-40B4-BE49-F238E27FC236}">
              <a16:creationId xmlns:a16="http://schemas.microsoft.com/office/drawing/2014/main" id="{2E816685-BDF7-4023-ABED-AD919942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0" name="Рисунок 49" descr="https://www8.city-adm.lviv.ua/icons/ecblank.gif">
          <a:extLst>
            <a:ext uri="{FF2B5EF4-FFF2-40B4-BE49-F238E27FC236}">
              <a16:creationId xmlns:a16="http://schemas.microsoft.com/office/drawing/2014/main" id="{24CAFCB2-CE7F-427E-920B-6B52F64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1" name="Рисунок 50" descr="https://www8.city-adm.lviv.ua/icons/ecblank.gif">
          <a:extLst>
            <a:ext uri="{FF2B5EF4-FFF2-40B4-BE49-F238E27FC236}">
              <a16:creationId xmlns:a16="http://schemas.microsoft.com/office/drawing/2014/main" id="{8D613EFE-A402-4FD6-98F8-1B1EE50F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8" name="Рисунок 57" descr="https://www8.city-adm.lviv.ua/icons/ecblank.gif">
          <a:extLst>
            <a:ext uri="{FF2B5EF4-FFF2-40B4-BE49-F238E27FC236}">
              <a16:creationId xmlns:a16="http://schemas.microsoft.com/office/drawing/2014/main" id="{17A27025-98C9-469A-B396-27D14EFA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59" name="Рисунок 58" descr="https://www8.city-adm.lviv.ua/icons/ecblank.gif">
          <a:extLst>
            <a:ext uri="{FF2B5EF4-FFF2-40B4-BE49-F238E27FC236}">
              <a16:creationId xmlns:a16="http://schemas.microsoft.com/office/drawing/2014/main" id="{D0716050-1495-4F6D-95FF-35A85D2F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104</xdr:row>
      <xdr:rowOff>0</xdr:rowOff>
    </xdr:from>
    <xdr:ext cx="7620" cy="7620"/>
    <xdr:pic>
      <xdr:nvPicPr>
        <xdr:cNvPr id="60" name="Рисунок 59" descr="https://www8.city-adm.lviv.ua/icons/ecblank.gif">
          <a:extLst>
            <a:ext uri="{FF2B5EF4-FFF2-40B4-BE49-F238E27FC236}">
              <a16:creationId xmlns:a16="http://schemas.microsoft.com/office/drawing/2014/main" id="{52878CD1-2ECE-4504-8DD8-2071FA71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8934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61" name="Рисунок 60" descr="https://www8.city-adm.lviv.ua/icons/ecblank.gif">
          <a:extLst>
            <a:ext uri="{FF2B5EF4-FFF2-40B4-BE49-F238E27FC236}">
              <a16:creationId xmlns:a16="http://schemas.microsoft.com/office/drawing/2014/main" id="{E2C73554-FC17-4FD5-8C61-912D5AD2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2" name="Рисунок 61" descr="https://www8.city-adm.lviv.ua/icons/ecblank.gif">
          <a:extLst>
            <a:ext uri="{FF2B5EF4-FFF2-40B4-BE49-F238E27FC236}">
              <a16:creationId xmlns:a16="http://schemas.microsoft.com/office/drawing/2014/main" id="{E646FFC1-B3F2-472D-84FF-8C138AA8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3" name="Рисунок 62" descr="https://www8.city-adm.lviv.ua/icons/ecblank.gif">
          <a:extLst>
            <a:ext uri="{FF2B5EF4-FFF2-40B4-BE49-F238E27FC236}">
              <a16:creationId xmlns:a16="http://schemas.microsoft.com/office/drawing/2014/main" id="{7A1431E6-2C11-48E9-B861-9413B50F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64" name="Рисунок 63" descr="https://www8.city-adm.lviv.ua/icons/ecblank.gif">
          <a:extLst>
            <a:ext uri="{FF2B5EF4-FFF2-40B4-BE49-F238E27FC236}">
              <a16:creationId xmlns:a16="http://schemas.microsoft.com/office/drawing/2014/main" id="{AEDDA81F-AEE1-438F-8294-6EB34C64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5" name="Рисунок 64" descr="https://www8.city-adm.lviv.ua/icons/ecblank.gif">
          <a:extLst>
            <a:ext uri="{FF2B5EF4-FFF2-40B4-BE49-F238E27FC236}">
              <a16:creationId xmlns:a16="http://schemas.microsoft.com/office/drawing/2014/main" id="{3B28D801-8FE5-442A-BC67-887F03D5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6" name="Рисунок 65" descr="https://www8.city-adm.lviv.ua/icons/ecblank.gif">
          <a:extLst>
            <a:ext uri="{FF2B5EF4-FFF2-40B4-BE49-F238E27FC236}">
              <a16:creationId xmlns:a16="http://schemas.microsoft.com/office/drawing/2014/main" id="{FC18BB1A-85AF-4FEF-9DF5-C0027292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67" name="Рисунок 66" descr="https://www8.city-adm.lviv.ua/icons/ecblank.gif">
          <a:extLst>
            <a:ext uri="{FF2B5EF4-FFF2-40B4-BE49-F238E27FC236}">
              <a16:creationId xmlns:a16="http://schemas.microsoft.com/office/drawing/2014/main" id="{67E3292A-A687-4C13-91F3-445CA769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8" name="Рисунок 67" descr="https://www8.city-adm.lviv.ua/icons/ecblank.gif">
          <a:extLst>
            <a:ext uri="{FF2B5EF4-FFF2-40B4-BE49-F238E27FC236}">
              <a16:creationId xmlns:a16="http://schemas.microsoft.com/office/drawing/2014/main" id="{36B6921E-4A7A-43FE-9A55-9A6D3867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69" name="Рисунок 68" descr="https://www8.city-adm.lviv.ua/icons/ecblank.gif">
          <a:extLst>
            <a:ext uri="{FF2B5EF4-FFF2-40B4-BE49-F238E27FC236}">
              <a16:creationId xmlns:a16="http://schemas.microsoft.com/office/drawing/2014/main" id="{D6B67726-1C9A-4CAD-AD69-851445D8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0" name="Рисунок 69" descr="https://www8.city-adm.lviv.ua/icons/ecblank.gif">
          <a:extLst>
            <a:ext uri="{FF2B5EF4-FFF2-40B4-BE49-F238E27FC236}">
              <a16:creationId xmlns:a16="http://schemas.microsoft.com/office/drawing/2014/main" id="{51D2EBD4-8A4C-4DD0-B4E6-D9825B56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1" name="Рисунок 70" descr="https://www8.city-adm.lviv.ua/icons/ecblank.gif">
          <a:extLst>
            <a:ext uri="{FF2B5EF4-FFF2-40B4-BE49-F238E27FC236}">
              <a16:creationId xmlns:a16="http://schemas.microsoft.com/office/drawing/2014/main" id="{313219F6-A9A5-4CB7-8CC6-6A70EF27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2" name="Рисунок 71" descr="https://www8.city-adm.lviv.ua/icons/ecblank.gif">
          <a:extLst>
            <a:ext uri="{FF2B5EF4-FFF2-40B4-BE49-F238E27FC236}">
              <a16:creationId xmlns:a16="http://schemas.microsoft.com/office/drawing/2014/main" id="{FAE578AE-EADB-46A3-BD59-320B1B32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3" name="Рисунок 72" descr="https://www8.city-adm.lviv.ua/icons/ecblank.gif">
          <a:extLst>
            <a:ext uri="{FF2B5EF4-FFF2-40B4-BE49-F238E27FC236}">
              <a16:creationId xmlns:a16="http://schemas.microsoft.com/office/drawing/2014/main" id="{7DDDD529-EE7E-461B-8CF1-094B4F6B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4" name="Рисунок 73" descr="https://www8.city-adm.lviv.ua/icons/ecblank.gif">
          <a:extLst>
            <a:ext uri="{FF2B5EF4-FFF2-40B4-BE49-F238E27FC236}">
              <a16:creationId xmlns:a16="http://schemas.microsoft.com/office/drawing/2014/main" id="{9D364A22-96BE-4D35-BC82-4D17FB8B5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5" name="Рисунок 74" descr="https://www8.city-adm.lviv.ua/icons/ecblank.gif">
          <a:extLst>
            <a:ext uri="{FF2B5EF4-FFF2-40B4-BE49-F238E27FC236}">
              <a16:creationId xmlns:a16="http://schemas.microsoft.com/office/drawing/2014/main" id="{0F5B24B8-DA8A-4B76-9908-DAA09784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6" name="Рисунок 75" descr="https://www8.city-adm.lviv.ua/icons/ecblank.gif">
          <a:extLst>
            <a:ext uri="{FF2B5EF4-FFF2-40B4-BE49-F238E27FC236}">
              <a16:creationId xmlns:a16="http://schemas.microsoft.com/office/drawing/2014/main" id="{4286BD2B-CB19-4C82-B651-C6051DF1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77" name="Рисунок 76" descr="https://www8.city-adm.lviv.ua/icons/ecblank.gif">
          <a:extLst>
            <a:ext uri="{FF2B5EF4-FFF2-40B4-BE49-F238E27FC236}">
              <a16:creationId xmlns:a16="http://schemas.microsoft.com/office/drawing/2014/main" id="{4FDE3022-C6F7-4308-B39F-7B86E349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8" name="Рисунок 77" descr="https://www8.city-adm.lviv.ua/icons/ecblank.gif">
          <a:extLst>
            <a:ext uri="{FF2B5EF4-FFF2-40B4-BE49-F238E27FC236}">
              <a16:creationId xmlns:a16="http://schemas.microsoft.com/office/drawing/2014/main" id="{54568F94-63D5-40DF-87C6-26DC6528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79" name="Рисунок 78" descr="https://www8.city-adm.lviv.ua/icons/ecblank.gif">
          <a:extLst>
            <a:ext uri="{FF2B5EF4-FFF2-40B4-BE49-F238E27FC236}">
              <a16:creationId xmlns:a16="http://schemas.microsoft.com/office/drawing/2014/main" id="{DB4FA65B-DFC9-4ADC-8170-307154CA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80" name="Рисунок 79" descr="https://www8.city-adm.lviv.ua/icons/ecblank.gif">
          <a:extLst>
            <a:ext uri="{FF2B5EF4-FFF2-40B4-BE49-F238E27FC236}">
              <a16:creationId xmlns:a16="http://schemas.microsoft.com/office/drawing/2014/main" id="{F72EE07C-2F79-4529-B152-3C2CC790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1" name="Рисунок 80" descr="https://www8.city-adm.lviv.ua/icons/ecblank.gif">
          <a:extLst>
            <a:ext uri="{FF2B5EF4-FFF2-40B4-BE49-F238E27FC236}">
              <a16:creationId xmlns:a16="http://schemas.microsoft.com/office/drawing/2014/main" id="{CB4183D2-98C1-4030-AA33-CDCCE593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2" name="Рисунок 81" descr="https://www8.city-adm.lviv.ua/icons/ecblank.gif">
          <a:extLst>
            <a:ext uri="{FF2B5EF4-FFF2-40B4-BE49-F238E27FC236}">
              <a16:creationId xmlns:a16="http://schemas.microsoft.com/office/drawing/2014/main" id="{82150490-30D7-4C8B-87A3-DD814585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83" name="Рисунок 82" descr="https://www8.city-adm.lviv.ua/icons/ecblank.gif">
          <a:extLst>
            <a:ext uri="{FF2B5EF4-FFF2-40B4-BE49-F238E27FC236}">
              <a16:creationId xmlns:a16="http://schemas.microsoft.com/office/drawing/2014/main" id="{EEBCD589-621B-4315-AA01-7B8F9C1F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4" name="Рисунок 83" descr="https://www8.city-adm.lviv.ua/icons/ecblank.gif">
          <a:extLst>
            <a:ext uri="{FF2B5EF4-FFF2-40B4-BE49-F238E27FC236}">
              <a16:creationId xmlns:a16="http://schemas.microsoft.com/office/drawing/2014/main" id="{B3BE98A3-0AEA-4605-8598-BD522135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5" name="Рисунок 84" descr="https://www8.city-adm.lviv.ua/icons/ecblank.gif">
          <a:extLst>
            <a:ext uri="{FF2B5EF4-FFF2-40B4-BE49-F238E27FC236}">
              <a16:creationId xmlns:a16="http://schemas.microsoft.com/office/drawing/2014/main" id="{22884095-FD02-45F2-A9F6-AD2198BB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6" name="Рисунок 85" descr="https://www8.city-adm.lviv.ua/icons/ecblank.gif">
          <a:extLst>
            <a:ext uri="{FF2B5EF4-FFF2-40B4-BE49-F238E27FC236}">
              <a16:creationId xmlns:a16="http://schemas.microsoft.com/office/drawing/2014/main" id="{88AFC1B0-5CB3-4EA9-8813-A2886D63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7" name="Рисунок 86" descr="https://www8.city-adm.lviv.ua/icons/ecblank.gif">
          <a:extLst>
            <a:ext uri="{FF2B5EF4-FFF2-40B4-BE49-F238E27FC236}">
              <a16:creationId xmlns:a16="http://schemas.microsoft.com/office/drawing/2014/main" id="{F36A49A1-5E84-49F4-820E-BE5050DD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8" name="Рисунок 87" descr="https://www8.city-adm.lviv.ua/icons/ecblank.gif">
          <a:extLst>
            <a:ext uri="{FF2B5EF4-FFF2-40B4-BE49-F238E27FC236}">
              <a16:creationId xmlns:a16="http://schemas.microsoft.com/office/drawing/2014/main" id="{A7EF4B03-BAB8-4F27-B163-19D45773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89" name="Рисунок 88" descr="https://www8.city-adm.lviv.ua/icons/ecblank.gif">
          <a:extLst>
            <a:ext uri="{FF2B5EF4-FFF2-40B4-BE49-F238E27FC236}">
              <a16:creationId xmlns:a16="http://schemas.microsoft.com/office/drawing/2014/main" id="{7F939D39-9CE2-42C3-A646-0F237CBC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0" name="Рисунок 89" descr="https://www8.city-adm.lviv.ua/icons/ecblank.gif">
          <a:extLst>
            <a:ext uri="{FF2B5EF4-FFF2-40B4-BE49-F238E27FC236}">
              <a16:creationId xmlns:a16="http://schemas.microsoft.com/office/drawing/2014/main" id="{E69CBD08-6B9E-4688-ACAC-E1871DEF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1" name="Рисунок 90" descr="https://www8.city-adm.lviv.ua/icons/ecblank.gif">
          <a:extLst>
            <a:ext uri="{FF2B5EF4-FFF2-40B4-BE49-F238E27FC236}">
              <a16:creationId xmlns:a16="http://schemas.microsoft.com/office/drawing/2014/main" id="{68609D29-5385-42FD-B9A5-83BA0DA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135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92" name="Рисунок 91" descr="https://www8.city-adm.lviv.ua/icons/ecblank.gif">
          <a:extLst>
            <a:ext uri="{FF2B5EF4-FFF2-40B4-BE49-F238E27FC236}">
              <a16:creationId xmlns:a16="http://schemas.microsoft.com/office/drawing/2014/main" id="{888DAA2E-0844-4987-A68A-28CAE8CC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3" name="Рисунок 92" descr="https://www8.city-adm.lviv.ua/icons/ecblank.gif">
          <a:extLst>
            <a:ext uri="{FF2B5EF4-FFF2-40B4-BE49-F238E27FC236}">
              <a16:creationId xmlns:a16="http://schemas.microsoft.com/office/drawing/2014/main" id="{F745EF5B-FA00-458D-A738-F03A00A1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4" name="Рисунок 93" descr="https://www8.city-adm.lviv.ua/icons/ecblank.gif">
          <a:extLst>
            <a:ext uri="{FF2B5EF4-FFF2-40B4-BE49-F238E27FC236}">
              <a16:creationId xmlns:a16="http://schemas.microsoft.com/office/drawing/2014/main" id="{76812403-5EC2-4C06-B69C-12181BB0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95" name="Рисунок 94" descr="https://www8.city-adm.lviv.ua/icons/ecblank.gif">
          <a:extLst>
            <a:ext uri="{FF2B5EF4-FFF2-40B4-BE49-F238E27FC236}">
              <a16:creationId xmlns:a16="http://schemas.microsoft.com/office/drawing/2014/main" id="{A10D7E25-819B-4631-B1C9-D86CA5E3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6" name="Рисунок 95" descr="https://www8.city-adm.lviv.ua/icons/ecblank.gif">
          <a:extLst>
            <a:ext uri="{FF2B5EF4-FFF2-40B4-BE49-F238E27FC236}">
              <a16:creationId xmlns:a16="http://schemas.microsoft.com/office/drawing/2014/main" id="{4EF8BCC9-41B3-47A2-AD6E-6FE24E27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7" name="Рисунок 96" descr="https://www8.city-adm.lviv.ua/icons/ecblank.gif">
          <a:extLst>
            <a:ext uri="{FF2B5EF4-FFF2-40B4-BE49-F238E27FC236}">
              <a16:creationId xmlns:a16="http://schemas.microsoft.com/office/drawing/2014/main" id="{46490131-5B7B-4420-8804-4713265B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98" name="Рисунок 97" descr="https://www8.city-adm.lviv.ua/icons/ecblank.gif">
          <a:extLst>
            <a:ext uri="{FF2B5EF4-FFF2-40B4-BE49-F238E27FC236}">
              <a16:creationId xmlns:a16="http://schemas.microsoft.com/office/drawing/2014/main" id="{A60D4F3D-9D2D-444B-BF25-0E19C662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99" name="Рисунок 98" descr="https://www8.city-adm.lviv.ua/icons/ecblank.gif">
          <a:extLst>
            <a:ext uri="{FF2B5EF4-FFF2-40B4-BE49-F238E27FC236}">
              <a16:creationId xmlns:a16="http://schemas.microsoft.com/office/drawing/2014/main" id="{052DCB21-E7A4-48F2-9D4A-9276CCD5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0" name="Рисунок 99" descr="https://www8.city-adm.lviv.ua/icons/ecblank.gif">
          <a:extLst>
            <a:ext uri="{FF2B5EF4-FFF2-40B4-BE49-F238E27FC236}">
              <a16:creationId xmlns:a16="http://schemas.microsoft.com/office/drawing/2014/main" id="{B962B90E-E2B9-4F74-AAA8-BA81D7E4D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1" name="Рисунок 100" descr="https://www8.city-adm.lviv.ua/icons/ecblank.gif">
          <a:extLst>
            <a:ext uri="{FF2B5EF4-FFF2-40B4-BE49-F238E27FC236}">
              <a16:creationId xmlns:a16="http://schemas.microsoft.com/office/drawing/2014/main" id="{EB2A52E1-0A70-4E62-B04A-0A287AC2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2" name="Рисунок 101" descr="https://www8.city-adm.lviv.ua/icons/ecblank.gif">
          <a:extLst>
            <a:ext uri="{FF2B5EF4-FFF2-40B4-BE49-F238E27FC236}">
              <a16:creationId xmlns:a16="http://schemas.microsoft.com/office/drawing/2014/main" id="{6214070A-B5A4-4A72-B440-D9547A4A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3" name="Рисунок 102" descr="https://www8.city-adm.lviv.ua/icons/ecblank.gif">
          <a:extLst>
            <a:ext uri="{FF2B5EF4-FFF2-40B4-BE49-F238E27FC236}">
              <a16:creationId xmlns:a16="http://schemas.microsoft.com/office/drawing/2014/main" id="{863C3632-3D4C-4FAD-9315-6B5B4730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4" name="Рисунок 103" descr="https://www8.city-adm.lviv.ua/icons/ecblank.gif">
          <a:extLst>
            <a:ext uri="{FF2B5EF4-FFF2-40B4-BE49-F238E27FC236}">
              <a16:creationId xmlns:a16="http://schemas.microsoft.com/office/drawing/2014/main" id="{00A636D1-E17D-4B1A-9A8C-723C250E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5" name="Рисунок 104" descr="https://www8.city-adm.lviv.ua/icons/ecblank.gif">
          <a:extLst>
            <a:ext uri="{FF2B5EF4-FFF2-40B4-BE49-F238E27FC236}">
              <a16:creationId xmlns:a16="http://schemas.microsoft.com/office/drawing/2014/main" id="{0CF5E103-F01E-4DD2-BB54-8760FE43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8460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6" name="Рисунок 105" descr="https://www8.city-adm.lviv.ua/icons/ecblank.gif">
          <a:extLst>
            <a:ext uri="{FF2B5EF4-FFF2-40B4-BE49-F238E27FC236}">
              <a16:creationId xmlns:a16="http://schemas.microsoft.com/office/drawing/2014/main" id="{1A2485AC-29C9-47E2-B8E1-F68A263A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9678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7" name="Рисунок 106" descr="https://www8.city-adm.lviv.ua/icons/ecblank.gif">
          <a:extLst>
            <a:ext uri="{FF2B5EF4-FFF2-40B4-BE49-F238E27FC236}">
              <a16:creationId xmlns:a16="http://schemas.microsoft.com/office/drawing/2014/main" id="{B12E9C9D-64AA-48ED-A600-DB5A8E80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135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8" name="Рисунок 107" descr="https://www8.city-adm.lviv.ua/icons/ecblank.gif">
          <a:extLst>
            <a:ext uri="{FF2B5EF4-FFF2-40B4-BE49-F238E27FC236}">
              <a16:creationId xmlns:a16="http://schemas.microsoft.com/office/drawing/2014/main" id="{7EA8BB5B-7CE7-4631-A138-101DE843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09" name="Рисунок 108" descr="https://www8.city-adm.lviv.ua/icons/ecblank.gif">
          <a:extLst>
            <a:ext uri="{FF2B5EF4-FFF2-40B4-BE49-F238E27FC236}">
              <a16:creationId xmlns:a16="http://schemas.microsoft.com/office/drawing/2014/main" id="{C7AB5924-CCB5-4CC2-B371-5527D07E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10" name="Рисунок 109" descr="https://www8.city-adm.lviv.ua/icons/ecblank.gif">
          <a:extLst>
            <a:ext uri="{FF2B5EF4-FFF2-40B4-BE49-F238E27FC236}">
              <a16:creationId xmlns:a16="http://schemas.microsoft.com/office/drawing/2014/main" id="{3080AA32-49DF-4A66-A284-200F5795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1" name="Рисунок 110" descr="https://www8.city-adm.lviv.ua/icons/ecblank.gif">
          <a:extLst>
            <a:ext uri="{FF2B5EF4-FFF2-40B4-BE49-F238E27FC236}">
              <a16:creationId xmlns:a16="http://schemas.microsoft.com/office/drawing/2014/main" id="{B4B34D4A-F963-4A33-A31D-DE868876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2" name="Рисунок 111" descr="https://www8.city-adm.lviv.ua/icons/ecblank.gif">
          <a:extLst>
            <a:ext uri="{FF2B5EF4-FFF2-40B4-BE49-F238E27FC236}">
              <a16:creationId xmlns:a16="http://schemas.microsoft.com/office/drawing/2014/main" id="{4AD634FC-4782-4479-8588-EA26406F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13" name="Рисунок 112" descr="https://www8.city-adm.lviv.ua/icons/ecblank.gif">
          <a:extLst>
            <a:ext uri="{FF2B5EF4-FFF2-40B4-BE49-F238E27FC236}">
              <a16:creationId xmlns:a16="http://schemas.microsoft.com/office/drawing/2014/main" id="{8B9C98C5-441E-41C0-93F1-27AB45F5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4" name="Рисунок 113" descr="https://www8.city-adm.lviv.ua/icons/ecblank.gif">
          <a:extLst>
            <a:ext uri="{FF2B5EF4-FFF2-40B4-BE49-F238E27FC236}">
              <a16:creationId xmlns:a16="http://schemas.microsoft.com/office/drawing/2014/main" id="{853AF936-D4D4-490B-AB82-16CC81A1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5" name="Рисунок 114" descr="https://www8.city-adm.lviv.ua/icons/ecblank.gif">
          <a:extLst>
            <a:ext uri="{FF2B5EF4-FFF2-40B4-BE49-F238E27FC236}">
              <a16:creationId xmlns:a16="http://schemas.microsoft.com/office/drawing/2014/main" id="{E12EB63C-73A2-46CF-82AC-846536EF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16" name="Рисунок 115" descr="https://www8.city-adm.lviv.ua/icons/ecblank.gif">
          <a:extLst>
            <a:ext uri="{FF2B5EF4-FFF2-40B4-BE49-F238E27FC236}">
              <a16:creationId xmlns:a16="http://schemas.microsoft.com/office/drawing/2014/main" id="{1F59398E-551A-4F24-8943-AF01C3C4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7" name="Рисунок 116" descr="https://www8.city-adm.lviv.ua/icons/ecblank.gif">
          <a:extLst>
            <a:ext uri="{FF2B5EF4-FFF2-40B4-BE49-F238E27FC236}">
              <a16:creationId xmlns:a16="http://schemas.microsoft.com/office/drawing/2014/main" id="{AE9532C8-E6EF-45E1-BF9A-E2B1BFA6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8" name="Рисунок 117" descr="https://www8.city-adm.lviv.ua/icons/ecblank.gif">
          <a:extLst>
            <a:ext uri="{FF2B5EF4-FFF2-40B4-BE49-F238E27FC236}">
              <a16:creationId xmlns:a16="http://schemas.microsoft.com/office/drawing/2014/main" id="{09F2542F-C5C3-48B6-BB91-9CD35E0C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19" name="Рисунок 118" descr="https://www8.city-adm.lviv.ua/icons/ecblank.gif">
          <a:extLst>
            <a:ext uri="{FF2B5EF4-FFF2-40B4-BE49-F238E27FC236}">
              <a16:creationId xmlns:a16="http://schemas.microsoft.com/office/drawing/2014/main" id="{0E6402F4-AC35-4B98-AA10-086B281D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0" name="Рисунок 119" descr="https://www8.city-adm.lviv.ua/icons/ecblank.gif">
          <a:extLst>
            <a:ext uri="{FF2B5EF4-FFF2-40B4-BE49-F238E27FC236}">
              <a16:creationId xmlns:a16="http://schemas.microsoft.com/office/drawing/2014/main" id="{F506B350-9CA7-4CAF-9B60-EBC3DA1B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1" name="Рисунок 120" descr="https://www8.city-adm.lviv.ua/icons/ecblank.gif">
          <a:extLst>
            <a:ext uri="{FF2B5EF4-FFF2-40B4-BE49-F238E27FC236}">
              <a16:creationId xmlns:a16="http://schemas.microsoft.com/office/drawing/2014/main" id="{83AE4CD9-FB7E-4DDD-B214-C046A78A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2" name="Рисунок 121" descr="https://www8.city-adm.lviv.ua/icons/ecblank.gif">
          <a:extLst>
            <a:ext uri="{FF2B5EF4-FFF2-40B4-BE49-F238E27FC236}">
              <a16:creationId xmlns:a16="http://schemas.microsoft.com/office/drawing/2014/main" id="{D8256189-61CF-4FD6-B7AE-7F3E8F6A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3" name="Рисунок 122" descr="https://www8.city-adm.lviv.ua/icons/ecblank.gif">
          <a:extLst>
            <a:ext uri="{FF2B5EF4-FFF2-40B4-BE49-F238E27FC236}">
              <a16:creationId xmlns:a16="http://schemas.microsoft.com/office/drawing/2014/main" id="{84DB7E0C-72B6-4187-803F-FC00F528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4" name="Рисунок 123" descr="https://www8.city-adm.lviv.ua/icons/ecblank.gif">
          <a:extLst>
            <a:ext uri="{FF2B5EF4-FFF2-40B4-BE49-F238E27FC236}">
              <a16:creationId xmlns:a16="http://schemas.microsoft.com/office/drawing/2014/main" id="{A9EEAA96-CA4B-45BA-91D3-A9FB7B29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6708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25" name="Рисунок 124" descr="https://www8.city-adm.lviv.ua/icons/ecblank.gif">
          <a:extLst>
            <a:ext uri="{FF2B5EF4-FFF2-40B4-BE49-F238E27FC236}">
              <a16:creationId xmlns:a16="http://schemas.microsoft.com/office/drawing/2014/main" id="{0A6A2D3F-8534-40E0-AA48-288FC591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6" name="Рисунок 125" descr="https://www8.city-adm.lviv.ua/icons/ecblank.gif">
          <a:extLst>
            <a:ext uri="{FF2B5EF4-FFF2-40B4-BE49-F238E27FC236}">
              <a16:creationId xmlns:a16="http://schemas.microsoft.com/office/drawing/2014/main" id="{C08C2134-E4B5-45EB-9F49-1F3B74DB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7" name="Рисунок 126" descr="https://www8.city-adm.lviv.ua/icons/ecblank.gif">
          <a:extLst>
            <a:ext uri="{FF2B5EF4-FFF2-40B4-BE49-F238E27FC236}">
              <a16:creationId xmlns:a16="http://schemas.microsoft.com/office/drawing/2014/main" id="{10D0FB1D-D41F-46C6-8F73-5F2950FE9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28" name="Рисунок 127" descr="https://www8.city-adm.lviv.ua/icons/ecblank.gif">
          <a:extLst>
            <a:ext uri="{FF2B5EF4-FFF2-40B4-BE49-F238E27FC236}">
              <a16:creationId xmlns:a16="http://schemas.microsoft.com/office/drawing/2014/main" id="{75A7AC1C-E646-4719-ABDA-AD88F0591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29" name="Рисунок 128" descr="https://www8.city-adm.lviv.ua/icons/ecblank.gif">
          <a:extLst>
            <a:ext uri="{FF2B5EF4-FFF2-40B4-BE49-F238E27FC236}">
              <a16:creationId xmlns:a16="http://schemas.microsoft.com/office/drawing/2014/main" id="{E116FB0E-24D5-4F81-BA6C-4CDCA55C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30" name="Рисунок 129" descr="https://www8.city-adm.lviv.ua/icons/ecblank.gif">
          <a:extLst>
            <a:ext uri="{FF2B5EF4-FFF2-40B4-BE49-F238E27FC236}">
              <a16:creationId xmlns:a16="http://schemas.microsoft.com/office/drawing/2014/main" id="{48C0D2B5-5C95-4A32-B1A4-29D4E575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31" name="Рисунок 130" descr="https://www8.city-adm.lviv.ua/icons/ecblank.gif">
          <a:extLst>
            <a:ext uri="{FF2B5EF4-FFF2-40B4-BE49-F238E27FC236}">
              <a16:creationId xmlns:a16="http://schemas.microsoft.com/office/drawing/2014/main" id="{17076575-6477-4CAA-BFFC-941BA283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32" name="Рисунок 131" descr="https://www8.city-adm.lviv.ua/icons/ecblank.gif">
          <a:extLst>
            <a:ext uri="{FF2B5EF4-FFF2-40B4-BE49-F238E27FC236}">
              <a16:creationId xmlns:a16="http://schemas.microsoft.com/office/drawing/2014/main" id="{D8AB4A77-3A92-4EE8-936C-60036F45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5596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</xdr:row>
      <xdr:rowOff>0</xdr:rowOff>
    </xdr:from>
    <xdr:ext cx="7620" cy="7620"/>
    <xdr:pic>
      <xdr:nvPicPr>
        <xdr:cNvPr id="133" name="Рисунок 132" descr="https://www8.city-adm.lviv.ua/icons/ecblank.gif">
          <a:extLst>
            <a:ext uri="{FF2B5EF4-FFF2-40B4-BE49-F238E27FC236}">
              <a16:creationId xmlns:a16="http://schemas.microsoft.com/office/drawing/2014/main" id="{A950DB5B-97D6-4E53-B69A-958A8DD9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047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</xdr:row>
      <xdr:rowOff>0</xdr:rowOff>
    </xdr:from>
    <xdr:ext cx="7620" cy="7620"/>
    <xdr:pic>
      <xdr:nvPicPr>
        <xdr:cNvPr id="134" name="Рисунок 133" descr="https://www8.city-adm.lviv.ua/icons/ecblank.gif">
          <a:extLst>
            <a:ext uri="{FF2B5EF4-FFF2-40B4-BE49-F238E27FC236}">
              <a16:creationId xmlns:a16="http://schemas.microsoft.com/office/drawing/2014/main" id="{1AA85EEC-C569-4690-A8FA-E463E330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047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</xdr:row>
      <xdr:rowOff>0</xdr:rowOff>
    </xdr:from>
    <xdr:ext cx="7620" cy="7620"/>
    <xdr:pic>
      <xdr:nvPicPr>
        <xdr:cNvPr id="135" name="Рисунок 134" descr="https://www8.city-adm.lviv.ua/icons/ecblank.gif">
          <a:extLst>
            <a:ext uri="{FF2B5EF4-FFF2-40B4-BE49-F238E27FC236}">
              <a16:creationId xmlns:a16="http://schemas.microsoft.com/office/drawing/2014/main" id="{418963F5-04E0-4D09-A6C9-A22922CF7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3401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29</xdr:row>
      <xdr:rowOff>0</xdr:rowOff>
    </xdr:from>
    <xdr:ext cx="7620" cy="7620"/>
    <xdr:pic>
      <xdr:nvPicPr>
        <xdr:cNvPr id="136" name="Рисунок 135" descr="https://www8.city-adm.lviv.ua/icons/ecblank.gif">
          <a:extLst>
            <a:ext uri="{FF2B5EF4-FFF2-40B4-BE49-F238E27FC236}">
              <a16:creationId xmlns:a16="http://schemas.microsoft.com/office/drawing/2014/main" id="{8245A119-1727-4B31-9C37-F75BBB8B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3401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37" name="Рисунок 136" descr="https://www8.city-adm.lviv.ua/icons/ecblank.gif">
          <a:extLst>
            <a:ext uri="{FF2B5EF4-FFF2-40B4-BE49-F238E27FC236}">
              <a16:creationId xmlns:a16="http://schemas.microsoft.com/office/drawing/2014/main" id="{354C73DF-F985-4676-8A18-9AF4E80E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38" name="Рисунок 137" descr="https://www8.city-adm.lviv.ua/icons/ecblank.gif">
          <a:extLst>
            <a:ext uri="{FF2B5EF4-FFF2-40B4-BE49-F238E27FC236}">
              <a16:creationId xmlns:a16="http://schemas.microsoft.com/office/drawing/2014/main" id="{DA628B08-6D30-41FB-8771-691AB4B2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39" name="Рисунок 138" descr="https://www8.city-adm.lviv.ua/icons/ecblank.gif">
          <a:extLst>
            <a:ext uri="{FF2B5EF4-FFF2-40B4-BE49-F238E27FC236}">
              <a16:creationId xmlns:a16="http://schemas.microsoft.com/office/drawing/2014/main" id="{BC68EC78-CBB8-4EF4-9240-7808027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40" name="Рисунок 139" descr="https://www8.city-adm.lviv.ua/icons/ecblank.gif">
          <a:extLst>
            <a:ext uri="{FF2B5EF4-FFF2-40B4-BE49-F238E27FC236}">
              <a16:creationId xmlns:a16="http://schemas.microsoft.com/office/drawing/2014/main" id="{4985A8A6-9942-416C-B56E-41253154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103</xdr:row>
      <xdr:rowOff>0</xdr:rowOff>
    </xdr:from>
    <xdr:to>
      <xdr:col>5</xdr:col>
      <xdr:colOff>7620</xdr:colOff>
      <xdr:row>103</xdr:row>
      <xdr:rowOff>7620</xdr:rowOff>
    </xdr:to>
    <xdr:pic>
      <xdr:nvPicPr>
        <xdr:cNvPr id="141" name="Рисунок 140" descr="https://www8.city-adm.lviv.ua/icons/ecblank.gif">
          <a:extLst>
            <a:ext uri="{FF2B5EF4-FFF2-40B4-BE49-F238E27FC236}">
              <a16:creationId xmlns:a16="http://schemas.microsoft.com/office/drawing/2014/main" id="{BFF5FF2F-12D0-4BE9-B204-39E0EBF8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42" name="Рисунок 141" descr="https://www8.city-adm.lviv.ua/icons/ecblank.gif">
          <a:extLst>
            <a:ext uri="{FF2B5EF4-FFF2-40B4-BE49-F238E27FC236}">
              <a16:creationId xmlns:a16="http://schemas.microsoft.com/office/drawing/2014/main" id="{6B790C5E-DC0C-4C84-A000-074F6BBE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43" name="Рисунок 142" descr="https://www8.city-adm.lviv.ua/icons/ecblank.gif">
          <a:extLst>
            <a:ext uri="{FF2B5EF4-FFF2-40B4-BE49-F238E27FC236}">
              <a16:creationId xmlns:a16="http://schemas.microsoft.com/office/drawing/2014/main" id="{8D68E6D9-3298-407B-800F-F8E34289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103</xdr:row>
      <xdr:rowOff>0</xdr:rowOff>
    </xdr:from>
    <xdr:ext cx="7620" cy="7620"/>
    <xdr:pic>
      <xdr:nvPicPr>
        <xdr:cNvPr id="144" name="Рисунок 143" descr="https://www8.city-adm.lviv.ua/icons/ecblank.gif">
          <a:extLst>
            <a:ext uri="{FF2B5EF4-FFF2-40B4-BE49-F238E27FC236}">
              <a16:creationId xmlns:a16="http://schemas.microsoft.com/office/drawing/2014/main" id="{DADE84B4-1FD6-487D-82D0-20E91E38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25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37</xdr:row>
      <xdr:rowOff>0</xdr:rowOff>
    </xdr:from>
    <xdr:ext cx="7620" cy="7620"/>
    <xdr:pic>
      <xdr:nvPicPr>
        <xdr:cNvPr id="145" name="Рисунок 144" descr="https://www8.city-adm.lviv.ua/icons/ecblank.gif">
          <a:extLst>
            <a:ext uri="{FF2B5EF4-FFF2-40B4-BE49-F238E27FC236}">
              <a16:creationId xmlns:a16="http://schemas.microsoft.com/office/drawing/2014/main" id="{E01514F4-82AF-43FB-BA02-09413D9C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97072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37</xdr:row>
      <xdr:rowOff>0</xdr:rowOff>
    </xdr:from>
    <xdr:ext cx="7620" cy="7620"/>
    <xdr:pic>
      <xdr:nvPicPr>
        <xdr:cNvPr id="146" name="Рисунок 145" descr="https://www8.city-adm.lviv.ua/icons/ecblank.gif">
          <a:extLst>
            <a:ext uri="{FF2B5EF4-FFF2-40B4-BE49-F238E27FC236}">
              <a16:creationId xmlns:a16="http://schemas.microsoft.com/office/drawing/2014/main" id="{EA983451-A573-4600-8C75-B09518CB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97072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7620" cy="7620"/>
    <xdr:pic>
      <xdr:nvPicPr>
        <xdr:cNvPr id="147" name="Рисунок 146" descr="https://www8.city-adm.lviv.ua/icons/ecblank.gif">
          <a:extLst>
            <a:ext uri="{FF2B5EF4-FFF2-40B4-BE49-F238E27FC236}">
              <a16:creationId xmlns:a16="http://schemas.microsoft.com/office/drawing/2014/main" id="{5B7A360F-458B-4E6A-AC62-86923145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6543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7620" cy="7620"/>
    <xdr:pic>
      <xdr:nvPicPr>
        <xdr:cNvPr id="148" name="Рисунок 147" descr="https://www8.city-adm.lviv.ua/icons/ecblank.gif">
          <a:extLst>
            <a:ext uri="{FF2B5EF4-FFF2-40B4-BE49-F238E27FC236}">
              <a16:creationId xmlns:a16="http://schemas.microsoft.com/office/drawing/2014/main" id="{0E09681E-6B9F-497F-8911-14A15293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6543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7620" cy="7620"/>
    <xdr:pic>
      <xdr:nvPicPr>
        <xdr:cNvPr id="149" name="Рисунок 148" descr="https://www8.city-adm.lviv.ua/icons/ecblank.gif">
          <a:extLst>
            <a:ext uri="{FF2B5EF4-FFF2-40B4-BE49-F238E27FC236}">
              <a16:creationId xmlns:a16="http://schemas.microsoft.com/office/drawing/2014/main" id="{B0D518D1-7108-4B42-8CC3-B0FAD1D0E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6543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7620" cy="7620"/>
    <xdr:pic>
      <xdr:nvPicPr>
        <xdr:cNvPr id="150" name="Рисунок 149" descr="https://www8.city-adm.lviv.ua/icons/ecblank.gif">
          <a:extLst>
            <a:ext uri="{FF2B5EF4-FFF2-40B4-BE49-F238E27FC236}">
              <a16:creationId xmlns:a16="http://schemas.microsoft.com/office/drawing/2014/main" id="{8A7B1AF8-EE57-4406-9D52-6BED5191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6543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151" name="Рисунок 150" descr="https://www8.city-adm.lviv.ua/icons/ecblank.gif">
          <a:extLst>
            <a:ext uri="{FF2B5EF4-FFF2-40B4-BE49-F238E27FC236}">
              <a16:creationId xmlns:a16="http://schemas.microsoft.com/office/drawing/2014/main" id="{D7725E2E-38A6-4290-A580-B135C0F9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024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2" name="Рисунок 151" descr="https://www8.city-adm.lviv.ua/icons/ecblank.gif">
          <a:extLst>
            <a:ext uri="{FF2B5EF4-FFF2-40B4-BE49-F238E27FC236}">
              <a16:creationId xmlns:a16="http://schemas.microsoft.com/office/drawing/2014/main" id="{1339DBD7-81F5-4A98-8852-B503302F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3" name="Рисунок 152" descr="https://www8.city-adm.lviv.ua/icons/ecblank.gif">
          <a:extLst>
            <a:ext uri="{FF2B5EF4-FFF2-40B4-BE49-F238E27FC236}">
              <a16:creationId xmlns:a16="http://schemas.microsoft.com/office/drawing/2014/main" id="{F8F8740B-D0D1-4026-BA5A-C473E5F2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54" name="Рисунок 153" descr="https://www8.city-adm.lviv.ua/icons/ecblank.gif">
          <a:extLst>
            <a:ext uri="{FF2B5EF4-FFF2-40B4-BE49-F238E27FC236}">
              <a16:creationId xmlns:a16="http://schemas.microsoft.com/office/drawing/2014/main" id="{541E34FC-42C0-44E0-B7D7-7073B377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5" name="Рисунок 154" descr="https://www8.city-adm.lviv.ua/icons/ecblank.gif">
          <a:extLst>
            <a:ext uri="{FF2B5EF4-FFF2-40B4-BE49-F238E27FC236}">
              <a16:creationId xmlns:a16="http://schemas.microsoft.com/office/drawing/2014/main" id="{F0912AF5-9815-4AE9-BF53-A4F34117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6" name="Рисунок 155" descr="https://www8.city-adm.lviv.ua/icons/ecblank.gif">
          <a:extLst>
            <a:ext uri="{FF2B5EF4-FFF2-40B4-BE49-F238E27FC236}">
              <a16:creationId xmlns:a16="http://schemas.microsoft.com/office/drawing/2014/main" id="{D616EDD1-ED1E-49A5-B9DD-DACCADE0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57" name="Рисунок 156" descr="https://www8.city-adm.lviv.ua/icons/ecblank.gif">
          <a:extLst>
            <a:ext uri="{FF2B5EF4-FFF2-40B4-BE49-F238E27FC236}">
              <a16:creationId xmlns:a16="http://schemas.microsoft.com/office/drawing/2014/main" id="{E1A628DE-B70E-49CE-AC0B-E2BF7482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8" name="Рисунок 157" descr="https://www8.city-adm.lviv.ua/icons/ecblank.gif">
          <a:extLst>
            <a:ext uri="{FF2B5EF4-FFF2-40B4-BE49-F238E27FC236}">
              <a16:creationId xmlns:a16="http://schemas.microsoft.com/office/drawing/2014/main" id="{78D29197-7671-4231-9007-0E952C49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9" name="Рисунок 158" descr="https://www8.city-adm.lviv.ua/icons/ecblank.gif">
          <a:extLst>
            <a:ext uri="{FF2B5EF4-FFF2-40B4-BE49-F238E27FC236}">
              <a16:creationId xmlns:a16="http://schemas.microsoft.com/office/drawing/2014/main" id="{A7ECC065-F082-48F0-B3D0-96FFF08A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60" name="Рисунок 159" descr="https://www8.city-adm.lviv.ua/icons/ecblank.gif">
          <a:extLst>
            <a:ext uri="{FF2B5EF4-FFF2-40B4-BE49-F238E27FC236}">
              <a16:creationId xmlns:a16="http://schemas.microsoft.com/office/drawing/2014/main" id="{1210C0F4-A16A-4495-AB6A-7B5753E5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1" name="Рисунок 160" descr="https://www8.city-adm.lviv.ua/icons/ecblank.gif">
          <a:extLst>
            <a:ext uri="{FF2B5EF4-FFF2-40B4-BE49-F238E27FC236}">
              <a16:creationId xmlns:a16="http://schemas.microsoft.com/office/drawing/2014/main" id="{C5FF8583-20E2-4D27-ACE8-4A6711AF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2" name="Рисунок 161" descr="https://www8.city-adm.lviv.ua/icons/ecblank.gif">
          <a:extLst>
            <a:ext uri="{FF2B5EF4-FFF2-40B4-BE49-F238E27FC236}">
              <a16:creationId xmlns:a16="http://schemas.microsoft.com/office/drawing/2014/main" id="{645CDCD2-61D9-499C-8FDF-0492DE0D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3" name="Рисунок 162" descr="https://www8.city-adm.lviv.ua/icons/ecblank.gif">
          <a:extLst>
            <a:ext uri="{FF2B5EF4-FFF2-40B4-BE49-F238E27FC236}">
              <a16:creationId xmlns:a16="http://schemas.microsoft.com/office/drawing/2014/main" id="{600ABEAD-8954-413B-A9F7-8EE16BF2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4" name="Рисунок 163" descr="https://www8.city-adm.lviv.ua/icons/ecblank.gif">
          <a:extLst>
            <a:ext uri="{FF2B5EF4-FFF2-40B4-BE49-F238E27FC236}">
              <a16:creationId xmlns:a16="http://schemas.microsoft.com/office/drawing/2014/main" id="{C04999C4-DB12-4A21-969E-86806037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5" name="Рисунок 164" descr="https://www8.city-adm.lviv.ua/icons/ecblank.gif">
          <a:extLst>
            <a:ext uri="{FF2B5EF4-FFF2-40B4-BE49-F238E27FC236}">
              <a16:creationId xmlns:a16="http://schemas.microsoft.com/office/drawing/2014/main" id="{69ED7BD3-7037-47D2-8566-95D10400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6" name="Рисунок 165" descr="https://www8.city-adm.lviv.ua/icons/ecblank.gif">
          <a:extLst>
            <a:ext uri="{FF2B5EF4-FFF2-40B4-BE49-F238E27FC236}">
              <a16:creationId xmlns:a16="http://schemas.microsoft.com/office/drawing/2014/main" id="{BA392BD8-1B9B-4940-85D0-4154E2C9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7" name="Рисунок 166" descr="https://www8.city-adm.lviv.ua/icons/ecblank.gif">
          <a:extLst>
            <a:ext uri="{FF2B5EF4-FFF2-40B4-BE49-F238E27FC236}">
              <a16:creationId xmlns:a16="http://schemas.microsoft.com/office/drawing/2014/main" id="{30400041-D0FF-485C-B971-F6E165EE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68" name="Рисунок 167" descr="https://www8.city-adm.lviv.ua/icons/ecblank.gif">
          <a:extLst>
            <a:ext uri="{FF2B5EF4-FFF2-40B4-BE49-F238E27FC236}">
              <a16:creationId xmlns:a16="http://schemas.microsoft.com/office/drawing/2014/main" id="{6F1A055C-DBAA-40AC-B088-FC8A09FD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5568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tabSelected="1" topLeftCell="A28" zoomScale="70" zoomScaleNormal="70" zoomScaleSheetLayoutView="70" zoomScalePageLayoutView="70" workbookViewId="0">
      <selection activeCell="E39" sqref="E39"/>
    </sheetView>
  </sheetViews>
  <sheetFormatPr defaultColWidth="9.1640625" defaultRowHeight="15" x14ac:dyDescent="0.2"/>
  <cols>
    <col min="1" max="1" width="16.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82" style="2" customWidth="1"/>
    <col min="6" max="6" width="30.1640625" style="1" customWidth="1"/>
    <col min="7" max="7" width="22.83203125" style="1" customWidth="1"/>
    <col min="8" max="8" width="22.33203125" style="2" customWidth="1"/>
    <col min="9" max="9" width="23.6640625" style="2" customWidth="1"/>
    <col min="10" max="10" width="22.5" style="6" customWidth="1"/>
    <col min="11" max="11" width="4.33203125" style="1" customWidth="1"/>
    <col min="12" max="12" width="19.5" style="1" customWidth="1"/>
    <col min="13" max="13" width="28" style="7" customWidth="1"/>
    <col min="14" max="14" width="25.6640625" style="1" customWidth="1"/>
    <col min="15" max="16384" width="9.1640625" style="1"/>
  </cols>
  <sheetData>
    <row r="1" spans="1:13" ht="25.15" customHeight="1" x14ac:dyDescent="0.35">
      <c r="G1" s="81" t="s">
        <v>38</v>
      </c>
      <c r="H1" s="81"/>
      <c r="I1" s="81"/>
      <c r="J1" s="81"/>
    </row>
    <row r="2" spans="1:13" ht="25.15" customHeight="1" x14ac:dyDescent="0.4">
      <c r="G2" s="85" t="s">
        <v>21</v>
      </c>
      <c r="H2" s="86"/>
      <c r="I2" s="86"/>
      <c r="J2" s="86"/>
    </row>
    <row r="3" spans="1:13" ht="25.15" customHeight="1" x14ac:dyDescent="0.2">
      <c r="G3" s="79" t="s">
        <v>22</v>
      </c>
      <c r="H3" s="79"/>
      <c r="I3" s="79"/>
      <c r="J3" s="79"/>
    </row>
    <row r="4" spans="1:13" ht="33.6" customHeight="1" x14ac:dyDescent="0.35">
      <c r="G4" s="80" t="s">
        <v>20</v>
      </c>
      <c r="H4" s="81"/>
      <c r="I4" s="81"/>
      <c r="J4" s="81"/>
    </row>
    <row r="5" spans="1:13" ht="17.25" customHeight="1" x14ac:dyDescent="0.2">
      <c r="G5" s="21"/>
      <c r="H5" s="22"/>
      <c r="I5" s="22"/>
      <c r="J5" s="21"/>
    </row>
    <row r="6" spans="1:13" ht="23.25" customHeight="1" x14ac:dyDescent="0.2">
      <c r="A6" s="82" t="s">
        <v>17</v>
      </c>
      <c r="B6" s="83"/>
      <c r="C6" s="83"/>
      <c r="D6" s="83"/>
      <c r="E6" s="83"/>
      <c r="F6" s="83"/>
      <c r="G6" s="83"/>
      <c r="H6" s="83"/>
      <c r="I6" s="83"/>
      <c r="J6" s="83"/>
    </row>
    <row r="7" spans="1:13" ht="10.5" customHeight="1" x14ac:dyDescent="0.2">
      <c r="A7" s="76"/>
      <c r="B7" s="77"/>
      <c r="C7" s="77"/>
      <c r="D7" s="77"/>
      <c r="E7" s="23"/>
      <c r="F7" s="77"/>
      <c r="G7" s="77"/>
      <c r="H7" s="77"/>
      <c r="I7" s="77"/>
      <c r="J7" s="77"/>
    </row>
    <row r="8" spans="1:13" ht="14.25" customHeight="1" x14ac:dyDescent="0.2">
      <c r="A8" s="84">
        <v>1356300000</v>
      </c>
      <c r="B8" s="84"/>
      <c r="C8" s="84"/>
      <c r="D8" s="24"/>
      <c r="E8" s="25"/>
      <c r="F8" s="24"/>
      <c r="G8" s="24"/>
      <c r="H8" s="24"/>
      <c r="I8" s="24"/>
      <c r="J8" s="24"/>
    </row>
    <row r="9" spans="1:13" ht="14.25" customHeight="1" x14ac:dyDescent="0.2">
      <c r="A9" s="78" t="s">
        <v>10</v>
      </c>
      <c r="B9" s="78"/>
      <c r="C9" s="78"/>
      <c r="D9" s="24"/>
      <c r="E9" s="25"/>
      <c r="F9" s="24"/>
      <c r="G9" s="24"/>
      <c r="H9" s="24"/>
      <c r="I9" s="24"/>
      <c r="J9" s="24"/>
    </row>
    <row r="10" spans="1:13" ht="16.5" customHeight="1" x14ac:dyDescent="0.25">
      <c r="A10" s="26"/>
      <c r="B10" s="27"/>
      <c r="C10" s="27"/>
      <c r="D10" s="27"/>
      <c r="E10" s="28"/>
      <c r="F10" s="29"/>
      <c r="G10" s="29"/>
      <c r="H10" s="28"/>
      <c r="I10" s="28"/>
      <c r="J10" s="30" t="s">
        <v>13</v>
      </c>
    </row>
    <row r="11" spans="1:13" s="2" customFormat="1" ht="15" customHeight="1" x14ac:dyDescent="0.2">
      <c r="A11" s="88" t="s">
        <v>8</v>
      </c>
      <c r="B11" s="88" t="s">
        <v>9</v>
      </c>
      <c r="C11" s="88" t="s">
        <v>6</v>
      </c>
      <c r="D11" s="88" t="s">
        <v>7</v>
      </c>
      <c r="E11" s="87" t="s">
        <v>11</v>
      </c>
      <c r="F11" s="87" t="s">
        <v>12</v>
      </c>
      <c r="G11" s="87" t="s">
        <v>2</v>
      </c>
      <c r="H11" s="87" t="s">
        <v>0</v>
      </c>
      <c r="I11" s="87" t="s">
        <v>1</v>
      </c>
      <c r="J11" s="88"/>
      <c r="M11" s="14"/>
    </row>
    <row r="12" spans="1:13" s="2" customFormat="1" ht="79.900000000000006" customHeight="1" x14ac:dyDescent="0.2">
      <c r="A12" s="88"/>
      <c r="B12" s="88"/>
      <c r="C12" s="88"/>
      <c r="D12" s="88"/>
      <c r="E12" s="87"/>
      <c r="F12" s="87"/>
      <c r="G12" s="88"/>
      <c r="H12" s="87"/>
      <c r="I12" s="74" t="s">
        <v>5</v>
      </c>
      <c r="J12" s="31" t="s">
        <v>4</v>
      </c>
      <c r="M12" s="14"/>
    </row>
    <row r="13" spans="1:13" s="14" customFormat="1" ht="14.25" customHeight="1" x14ac:dyDescent="0.2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3">
        <v>10</v>
      </c>
    </row>
    <row r="14" spans="1:13" s="14" customFormat="1" ht="31.5" x14ac:dyDescent="0.2">
      <c r="A14" s="46" t="s">
        <v>121</v>
      </c>
      <c r="B14" s="46"/>
      <c r="C14" s="46"/>
      <c r="D14" s="47" t="s">
        <v>120</v>
      </c>
      <c r="E14" s="60"/>
      <c r="F14" s="74"/>
      <c r="G14" s="48">
        <f>H14+I14</f>
        <v>0</v>
      </c>
      <c r="H14" s="48">
        <f>H16+H17</f>
        <v>0</v>
      </c>
      <c r="I14" s="48">
        <f t="shared" ref="I14:J14" si="0">I16+I17</f>
        <v>0</v>
      </c>
      <c r="J14" s="48">
        <f t="shared" si="0"/>
        <v>0</v>
      </c>
    </row>
    <row r="15" spans="1:13" s="14" customFormat="1" ht="31.5" x14ac:dyDescent="0.2">
      <c r="A15" s="46" t="s">
        <v>122</v>
      </c>
      <c r="B15" s="46"/>
      <c r="C15" s="46"/>
      <c r="D15" s="55" t="s">
        <v>120</v>
      </c>
      <c r="E15" s="60"/>
      <c r="F15" s="74"/>
      <c r="G15" s="61"/>
      <c r="H15" s="54"/>
      <c r="I15" s="62"/>
      <c r="J15" s="63"/>
    </row>
    <row r="16" spans="1:13" s="14" customFormat="1" ht="30" x14ac:dyDescent="0.2">
      <c r="A16" s="53" t="s">
        <v>128</v>
      </c>
      <c r="B16" s="53" t="s">
        <v>129</v>
      </c>
      <c r="C16" s="53" t="s">
        <v>130</v>
      </c>
      <c r="D16" s="60" t="s">
        <v>123</v>
      </c>
      <c r="E16" s="60" t="s">
        <v>124</v>
      </c>
      <c r="F16" s="74" t="s">
        <v>125</v>
      </c>
      <c r="G16" s="54">
        <f>H16+I16</f>
        <v>-100000</v>
      </c>
      <c r="H16" s="54">
        <v>-100000</v>
      </c>
      <c r="I16" s="54">
        <v>0</v>
      </c>
      <c r="J16" s="54">
        <v>0</v>
      </c>
    </row>
    <row r="17" spans="1:14" s="14" customFormat="1" ht="45" x14ac:dyDescent="0.2">
      <c r="A17" s="53" t="s">
        <v>128</v>
      </c>
      <c r="B17" s="53" t="s">
        <v>129</v>
      </c>
      <c r="C17" s="53" t="s">
        <v>130</v>
      </c>
      <c r="D17" s="60" t="s">
        <v>123</v>
      </c>
      <c r="E17" s="60" t="s">
        <v>126</v>
      </c>
      <c r="F17" s="74" t="s">
        <v>127</v>
      </c>
      <c r="G17" s="54">
        <f>H17+I17</f>
        <v>100000</v>
      </c>
      <c r="H17" s="54">
        <v>100000</v>
      </c>
      <c r="I17" s="54">
        <v>0</v>
      </c>
      <c r="J17" s="54">
        <v>0</v>
      </c>
    </row>
    <row r="18" spans="1:14" s="14" customFormat="1" ht="15.75" x14ac:dyDescent="0.2">
      <c r="A18" s="46" t="s">
        <v>214</v>
      </c>
      <c r="B18" s="46"/>
      <c r="C18" s="46"/>
      <c r="D18" s="47" t="s">
        <v>215</v>
      </c>
      <c r="E18" s="51"/>
      <c r="F18" s="74"/>
      <c r="G18" s="48">
        <f t="shared" ref="G18" si="1">H18+I18</f>
        <v>-125444500</v>
      </c>
      <c r="H18" s="89">
        <f>H20</f>
        <v>-25419103.799999997</v>
      </c>
      <c r="I18" s="89">
        <f t="shared" ref="I18:J18" si="2">I20</f>
        <v>-100025396.2</v>
      </c>
      <c r="J18" s="89">
        <f t="shared" si="2"/>
        <v>-100025396.2</v>
      </c>
    </row>
    <row r="19" spans="1:14" s="14" customFormat="1" ht="15.75" x14ac:dyDescent="0.2">
      <c r="A19" s="46" t="s">
        <v>216</v>
      </c>
      <c r="B19" s="46"/>
      <c r="C19" s="46"/>
      <c r="D19" s="90" t="s">
        <v>215</v>
      </c>
      <c r="E19" s="91"/>
      <c r="F19" s="32"/>
      <c r="G19" s="92"/>
      <c r="H19" s="93"/>
      <c r="I19" s="93"/>
      <c r="J19" s="93"/>
    </row>
    <row r="20" spans="1:14" s="14" customFormat="1" ht="45" x14ac:dyDescent="0.2">
      <c r="A20" s="53" t="s">
        <v>219</v>
      </c>
      <c r="B20" s="53" t="s">
        <v>220</v>
      </c>
      <c r="C20" s="53" t="s">
        <v>96</v>
      </c>
      <c r="D20" s="51" t="s">
        <v>221</v>
      </c>
      <c r="E20" s="60" t="s">
        <v>217</v>
      </c>
      <c r="F20" s="74" t="s">
        <v>218</v>
      </c>
      <c r="G20" s="63">
        <f>H20+I20</f>
        <v>-125444500</v>
      </c>
      <c r="H20" s="62">
        <f>-95444500+70025396.2</f>
        <v>-25419103.799999997</v>
      </c>
      <c r="I20" s="62">
        <f>-30000000-70025396.2</f>
        <v>-100025396.2</v>
      </c>
      <c r="J20" s="62">
        <f>I20</f>
        <v>-100025396.2</v>
      </c>
    </row>
    <row r="21" spans="1:14" s="14" customFormat="1" ht="47.25" x14ac:dyDescent="0.2">
      <c r="A21" s="46" t="s">
        <v>39</v>
      </c>
      <c r="B21" s="46"/>
      <c r="C21" s="46"/>
      <c r="D21" s="47" t="s">
        <v>40</v>
      </c>
      <c r="E21" s="60"/>
      <c r="F21" s="74"/>
      <c r="G21" s="58">
        <f t="shared" ref="G21" si="3">H21+I21</f>
        <v>263667863.69999999</v>
      </c>
      <c r="H21" s="48">
        <f>H23+H24</f>
        <v>0</v>
      </c>
      <c r="I21" s="58">
        <f>I23+I24</f>
        <v>263667863.69999999</v>
      </c>
      <c r="J21" s="58">
        <f t="shared" ref="J21" si="4">J23+J24</f>
        <v>263667863.69999999</v>
      </c>
    </row>
    <row r="22" spans="1:14" s="14" customFormat="1" ht="47.25" x14ac:dyDescent="0.2">
      <c r="A22" s="46" t="s">
        <v>41</v>
      </c>
      <c r="B22" s="46"/>
      <c r="C22" s="46"/>
      <c r="D22" s="55" t="s">
        <v>40</v>
      </c>
      <c r="E22" s="60"/>
      <c r="F22" s="74"/>
      <c r="G22" s="61"/>
      <c r="H22" s="54"/>
      <c r="I22" s="62"/>
      <c r="J22" s="63"/>
    </row>
    <row r="23" spans="1:14" s="14" customFormat="1" ht="45" x14ac:dyDescent="0.2">
      <c r="A23" s="53" t="s">
        <v>42</v>
      </c>
      <c r="B23" s="53" t="s">
        <v>43</v>
      </c>
      <c r="C23" s="53" t="s">
        <v>44</v>
      </c>
      <c r="D23" s="60" t="s">
        <v>45</v>
      </c>
      <c r="E23" s="60" t="s">
        <v>46</v>
      </c>
      <c r="F23" s="74" t="s">
        <v>47</v>
      </c>
      <c r="G23" s="54">
        <f>H23+I23</f>
        <v>242421917</v>
      </c>
      <c r="H23" s="54">
        <v>0</v>
      </c>
      <c r="I23" s="54">
        <f>233421917+5000000+4000000</f>
        <v>242421917</v>
      </c>
      <c r="J23" s="54">
        <f>I23</f>
        <v>242421917</v>
      </c>
    </row>
    <row r="24" spans="1:14" s="14" customFormat="1" ht="30" x14ac:dyDescent="0.2">
      <c r="A24" s="64" t="s">
        <v>76</v>
      </c>
      <c r="B24" s="64" t="s">
        <v>77</v>
      </c>
      <c r="C24" s="64" t="s">
        <v>57</v>
      </c>
      <c r="D24" s="65" t="s">
        <v>78</v>
      </c>
      <c r="E24" s="60" t="s">
        <v>46</v>
      </c>
      <c r="F24" s="74" t="s">
        <v>47</v>
      </c>
      <c r="G24" s="61">
        <f>H24+I24</f>
        <v>21245946.699999999</v>
      </c>
      <c r="H24" s="54">
        <v>0</v>
      </c>
      <c r="I24" s="66">
        <v>21245946.699999999</v>
      </c>
      <c r="J24" s="67">
        <f>I24</f>
        <v>21245946.699999999</v>
      </c>
    </row>
    <row r="25" spans="1:14" s="14" customFormat="1" ht="34.5" customHeight="1" x14ac:dyDescent="0.2">
      <c r="A25" s="46" t="s">
        <v>48</v>
      </c>
      <c r="B25" s="46"/>
      <c r="C25" s="46"/>
      <c r="D25" s="47" t="s">
        <v>49</v>
      </c>
      <c r="E25" s="60"/>
      <c r="F25" s="60"/>
      <c r="G25" s="48">
        <f t="shared" ref="G25" si="5">H25+I25</f>
        <v>378688247</v>
      </c>
      <c r="H25" s="52">
        <f>H27+H28+H29</f>
        <v>5000000</v>
      </c>
      <c r="I25" s="52">
        <f t="shared" ref="I25:J25" si="6">I27+I28+I29</f>
        <v>373688247</v>
      </c>
      <c r="J25" s="52">
        <f t="shared" si="6"/>
        <v>367688247</v>
      </c>
    </row>
    <row r="26" spans="1:14" s="14" customFormat="1" ht="34.5" customHeight="1" x14ac:dyDescent="0.2">
      <c r="A26" s="46" t="s">
        <v>50</v>
      </c>
      <c r="B26" s="46"/>
      <c r="C26" s="46"/>
      <c r="D26" s="55" t="s">
        <v>49</v>
      </c>
      <c r="E26" s="60"/>
      <c r="F26" s="60"/>
      <c r="G26" s="54"/>
      <c r="H26" s="54"/>
      <c r="I26" s="54"/>
      <c r="J26" s="54"/>
    </row>
    <row r="27" spans="1:14" s="14" customFormat="1" ht="60" x14ac:dyDescent="0.2">
      <c r="A27" s="53" t="s">
        <v>51</v>
      </c>
      <c r="B27" s="53" t="s">
        <v>52</v>
      </c>
      <c r="C27" s="53" t="s">
        <v>53</v>
      </c>
      <c r="D27" s="60" t="s">
        <v>54</v>
      </c>
      <c r="E27" s="60" t="s">
        <v>46</v>
      </c>
      <c r="F27" s="74" t="s">
        <v>47</v>
      </c>
      <c r="G27" s="54">
        <f>H27+I27</f>
        <v>367688247</v>
      </c>
      <c r="H27" s="54">
        <v>0</v>
      </c>
      <c r="I27" s="68">
        <f>357688247+10000000</f>
        <v>367688247</v>
      </c>
      <c r="J27" s="68">
        <f>I27</f>
        <v>367688247</v>
      </c>
    </row>
    <row r="28" spans="1:14" s="14" customFormat="1" ht="30" customHeight="1" x14ac:dyDescent="0.2">
      <c r="A28" s="64" t="s">
        <v>55</v>
      </c>
      <c r="B28" s="64" t="s">
        <v>56</v>
      </c>
      <c r="C28" s="64" t="s">
        <v>57</v>
      </c>
      <c r="D28" s="69" t="s">
        <v>58</v>
      </c>
      <c r="E28" s="60" t="s">
        <v>46</v>
      </c>
      <c r="F28" s="74" t="s">
        <v>47</v>
      </c>
      <c r="G28" s="54">
        <f>H28+I28</f>
        <v>6000000</v>
      </c>
      <c r="H28" s="54">
        <v>0</v>
      </c>
      <c r="I28" s="54">
        <v>6000000</v>
      </c>
      <c r="J28" s="54">
        <v>0</v>
      </c>
    </row>
    <row r="29" spans="1:14" s="14" customFormat="1" ht="30" customHeight="1" x14ac:dyDescent="0.2">
      <c r="A29" s="53" t="s">
        <v>203</v>
      </c>
      <c r="B29" s="53" t="s">
        <v>204</v>
      </c>
      <c r="C29" s="53" t="s">
        <v>129</v>
      </c>
      <c r="D29" s="51" t="s">
        <v>205</v>
      </c>
      <c r="E29" s="60" t="s">
        <v>206</v>
      </c>
      <c r="F29" s="74" t="s">
        <v>207</v>
      </c>
      <c r="G29" s="54">
        <f>H29+I29</f>
        <v>5000000</v>
      </c>
      <c r="H29" s="54">
        <v>5000000</v>
      </c>
      <c r="I29" s="54">
        <v>0</v>
      </c>
      <c r="J29" s="54">
        <v>0</v>
      </c>
    </row>
    <row r="30" spans="1:14" s="2" customFormat="1" ht="31.5" x14ac:dyDescent="0.25">
      <c r="A30" s="46" t="s">
        <v>29</v>
      </c>
      <c r="B30" s="46"/>
      <c r="C30" s="46"/>
      <c r="D30" s="47" t="s">
        <v>30</v>
      </c>
      <c r="E30" s="51"/>
      <c r="F30" s="51"/>
      <c r="G30" s="48">
        <f>H30+I30</f>
        <v>40874039</v>
      </c>
      <c r="H30" s="52">
        <f>SUM(H32:H36)</f>
        <v>4321800</v>
      </c>
      <c r="I30" s="52">
        <f t="shared" ref="I30:J30" si="7">SUM(I32:I36)</f>
        <v>36552239</v>
      </c>
      <c r="J30" s="52">
        <f t="shared" si="7"/>
        <v>36552239</v>
      </c>
      <c r="L30" s="6"/>
      <c r="M30" s="57"/>
      <c r="N30" s="57"/>
    </row>
    <row r="31" spans="1:14" s="2" customFormat="1" ht="31.5" x14ac:dyDescent="0.25">
      <c r="A31" s="46" t="s">
        <v>31</v>
      </c>
      <c r="B31" s="46"/>
      <c r="C31" s="46"/>
      <c r="D31" s="55" t="s">
        <v>32</v>
      </c>
      <c r="E31" s="51"/>
      <c r="F31" s="51"/>
      <c r="G31" s="48"/>
      <c r="H31" s="48"/>
      <c r="I31" s="48"/>
      <c r="J31" s="48"/>
      <c r="M31" s="57"/>
    </row>
    <row r="32" spans="1:14" s="2" customFormat="1" ht="45" x14ac:dyDescent="0.25">
      <c r="A32" s="53">
        <v>1014010</v>
      </c>
      <c r="B32" s="53">
        <v>4010</v>
      </c>
      <c r="C32" s="53" t="s">
        <v>136</v>
      </c>
      <c r="D32" s="51" t="s">
        <v>133</v>
      </c>
      <c r="E32" s="70" t="s">
        <v>134</v>
      </c>
      <c r="F32" s="74" t="s">
        <v>135</v>
      </c>
      <c r="G32" s="54">
        <f>H32+I32</f>
        <v>2313100</v>
      </c>
      <c r="H32" s="54">
        <f>2300000+13100</f>
        <v>2313100</v>
      </c>
      <c r="I32" s="54">
        <v>0</v>
      </c>
      <c r="J32" s="54">
        <v>0</v>
      </c>
      <c r="M32" s="57"/>
    </row>
    <row r="33" spans="1:13" s="2" customFormat="1" ht="30" x14ac:dyDescent="0.25">
      <c r="A33" s="53">
        <v>1014081</v>
      </c>
      <c r="B33" s="53">
        <v>4081</v>
      </c>
      <c r="C33" s="53" t="s">
        <v>28</v>
      </c>
      <c r="D33" s="51" t="s">
        <v>145</v>
      </c>
      <c r="E33" s="70" t="s">
        <v>146</v>
      </c>
      <c r="F33" s="74" t="s">
        <v>147</v>
      </c>
      <c r="G33" s="54">
        <f>H33+I33</f>
        <v>10800</v>
      </c>
      <c r="H33" s="54">
        <v>10800</v>
      </c>
      <c r="I33" s="54">
        <v>0</v>
      </c>
      <c r="J33" s="54">
        <v>0</v>
      </c>
      <c r="M33" s="57"/>
    </row>
    <row r="34" spans="1:13" s="2" customFormat="1" ht="30" x14ac:dyDescent="0.25">
      <c r="A34" s="53" t="s">
        <v>33</v>
      </c>
      <c r="B34" s="53" t="s">
        <v>34</v>
      </c>
      <c r="C34" s="53" t="s">
        <v>28</v>
      </c>
      <c r="D34" s="51" t="s">
        <v>35</v>
      </c>
      <c r="E34" s="70" t="s">
        <v>183</v>
      </c>
      <c r="F34" s="74" t="s">
        <v>184</v>
      </c>
      <c r="G34" s="54">
        <f t="shared" ref="G34" si="8">H34+I34</f>
        <v>860000</v>
      </c>
      <c r="H34" s="54">
        <v>860000</v>
      </c>
      <c r="I34" s="54">
        <v>0</v>
      </c>
      <c r="J34" s="54">
        <v>0</v>
      </c>
      <c r="M34" s="57"/>
    </row>
    <row r="35" spans="1:13" ht="48.6" customHeight="1" x14ac:dyDescent="0.2">
      <c r="A35" s="53" t="s">
        <v>33</v>
      </c>
      <c r="B35" s="53" t="s">
        <v>34</v>
      </c>
      <c r="C35" s="53" t="s">
        <v>28</v>
      </c>
      <c r="D35" s="51" t="s">
        <v>35</v>
      </c>
      <c r="E35" s="70" t="s">
        <v>36</v>
      </c>
      <c r="F35" s="74" t="s">
        <v>37</v>
      </c>
      <c r="G35" s="54">
        <f t="shared" ref="G35:G36" si="9">H35+I35</f>
        <v>1137900</v>
      </c>
      <c r="H35" s="54">
        <f>998000+80000+59900</f>
        <v>1137900</v>
      </c>
      <c r="I35" s="54">
        <v>0</v>
      </c>
      <c r="J35" s="54">
        <v>0</v>
      </c>
    </row>
    <row r="36" spans="1:13" ht="63" customHeight="1" x14ac:dyDescent="0.2">
      <c r="A36" s="53" t="s">
        <v>70</v>
      </c>
      <c r="B36" s="53" t="s">
        <v>71</v>
      </c>
      <c r="C36" s="53" t="s">
        <v>28</v>
      </c>
      <c r="D36" s="51" t="s">
        <v>85</v>
      </c>
      <c r="E36" s="60" t="s">
        <v>46</v>
      </c>
      <c r="F36" s="74" t="s">
        <v>47</v>
      </c>
      <c r="G36" s="54">
        <f t="shared" si="9"/>
        <v>36552239</v>
      </c>
      <c r="H36" s="54">
        <v>0</v>
      </c>
      <c r="I36" s="54">
        <v>36552239</v>
      </c>
      <c r="J36" s="54">
        <f>I36</f>
        <v>36552239</v>
      </c>
    </row>
    <row r="37" spans="1:13" ht="17.25" customHeight="1" x14ac:dyDescent="0.2">
      <c r="A37" s="46" t="s">
        <v>111</v>
      </c>
      <c r="B37" s="71"/>
      <c r="C37" s="71"/>
      <c r="D37" s="47" t="s">
        <v>112</v>
      </c>
      <c r="E37" s="72"/>
      <c r="F37" s="73"/>
      <c r="G37" s="48">
        <f>H37+I37</f>
        <v>9449100</v>
      </c>
      <c r="H37" s="52">
        <f>H41+H42+H43+H40+H39</f>
        <v>9449100</v>
      </c>
      <c r="I37" s="52">
        <f t="shared" ref="I37:J37" si="10">I41+I42+I43</f>
        <v>0</v>
      </c>
      <c r="J37" s="52">
        <f t="shared" si="10"/>
        <v>0</v>
      </c>
    </row>
    <row r="38" spans="1:13" ht="15" customHeight="1" x14ac:dyDescent="0.2">
      <c r="A38" s="46" t="s">
        <v>113</v>
      </c>
      <c r="B38" s="53"/>
      <c r="C38" s="53"/>
      <c r="D38" s="55" t="s">
        <v>112</v>
      </c>
      <c r="E38" s="51"/>
      <c r="F38" s="74"/>
      <c r="G38" s="48"/>
      <c r="H38" s="48"/>
      <c r="I38" s="48"/>
      <c r="J38" s="48"/>
    </row>
    <row r="39" spans="1:13" ht="45" x14ac:dyDescent="0.2">
      <c r="A39" s="53">
        <v>1115062</v>
      </c>
      <c r="B39" s="53">
        <v>5062</v>
      </c>
      <c r="C39" s="53" t="s">
        <v>114</v>
      </c>
      <c r="D39" s="51" t="s">
        <v>104</v>
      </c>
      <c r="E39" s="60" t="s">
        <v>181</v>
      </c>
      <c r="F39" s="74" t="s">
        <v>182</v>
      </c>
      <c r="G39" s="54">
        <f>H39+I39</f>
        <v>6200000</v>
      </c>
      <c r="H39" s="54">
        <v>6200000</v>
      </c>
      <c r="I39" s="54">
        <v>0</v>
      </c>
      <c r="J39" s="54">
        <v>0</v>
      </c>
    </row>
    <row r="40" spans="1:13" ht="45" x14ac:dyDescent="0.2">
      <c r="A40" s="53">
        <v>1115062</v>
      </c>
      <c r="B40" s="53">
        <v>5062</v>
      </c>
      <c r="C40" s="53" t="s">
        <v>114</v>
      </c>
      <c r="D40" s="51" t="s">
        <v>104</v>
      </c>
      <c r="E40" s="60" t="s">
        <v>131</v>
      </c>
      <c r="F40" s="74" t="s">
        <v>132</v>
      </c>
      <c r="G40" s="54">
        <f>H40+I40</f>
        <v>3249100</v>
      </c>
      <c r="H40" s="54">
        <v>3249100</v>
      </c>
      <c r="I40" s="54">
        <v>0</v>
      </c>
      <c r="J40" s="54">
        <v>0</v>
      </c>
    </row>
    <row r="41" spans="1:13" ht="45" customHeight="1" x14ac:dyDescent="0.2">
      <c r="A41" s="53">
        <v>1115062</v>
      </c>
      <c r="B41" s="53">
        <v>5062</v>
      </c>
      <c r="C41" s="53" t="s">
        <v>114</v>
      </c>
      <c r="D41" s="51" t="s">
        <v>104</v>
      </c>
      <c r="E41" s="60" t="s">
        <v>105</v>
      </c>
      <c r="F41" s="74" t="s">
        <v>106</v>
      </c>
      <c r="G41" s="61">
        <f>H41+I41</f>
        <v>459137.14</v>
      </c>
      <c r="H41" s="61">
        <v>459137.14</v>
      </c>
      <c r="I41" s="54">
        <v>0</v>
      </c>
      <c r="J41" s="54">
        <v>0</v>
      </c>
    </row>
    <row r="42" spans="1:13" ht="43.5" customHeight="1" x14ac:dyDescent="0.2">
      <c r="A42" s="53">
        <v>1115062</v>
      </c>
      <c r="B42" s="53">
        <v>5062</v>
      </c>
      <c r="C42" s="53" t="s">
        <v>114</v>
      </c>
      <c r="D42" s="51" t="s">
        <v>104</v>
      </c>
      <c r="E42" s="60" t="s">
        <v>107</v>
      </c>
      <c r="F42" s="74" t="s">
        <v>108</v>
      </c>
      <c r="G42" s="61">
        <f t="shared" ref="G42:G43" si="11">H42+I42</f>
        <v>-64935.14</v>
      </c>
      <c r="H42" s="61">
        <v>-64935.14</v>
      </c>
      <c r="I42" s="54">
        <v>0</v>
      </c>
      <c r="J42" s="54">
        <v>0</v>
      </c>
    </row>
    <row r="43" spans="1:13" ht="63" customHeight="1" x14ac:dyDescent="0.2">
      <c r="A43" s="53">
        <v>1115062</v>
      </c>
      <c r="B43" s="53">
        <v>5062</v>
      </c>
      <c r="C43" s="53" t="s">
        <v>114</v>
      </c>
      <c r="D43" s="51" t="s">
        <v>104</v>
      </c>
      <c r="E43" s="60" t="s">
        <v>109</v>
      </c>
      <c r="F43" s="74" t="s">
        <v>110</v>
      </c>
      <c r="G43" s="54">
        <f t="shared" si="11"/>
        <v>-394202</v>
      </c>
      <c r="H43" s="54">
        <v>-394202</v>
      </c>
      <c r="I43" s="54">
        <v>0</v>
      </c>
      <c r="J43" s="54">
        <v>0</v>
      </c>
    </row>
    <row r="44" spans="1:13" ht="30.75" customHeight="1" x14ac:dyDescent="0.2">
      <c r="A44" s="46" t="s">
        <v>59</v>
      </c>
      <c r="B44" s="46"/>
      <c r="C44" s="46"/>
      <c r="D44" s="47" t="s">
        <v>60</v>
      </c>
      <c r="E44" s="32"/>
      <c r="F44" s="32"/>
      <c r="G44" s="48">
        <f>H44+I44</f>
        <v>932131911</v>
      </c>
      <c r="H44" s="52">
        <f>H48+H49+H47+H51+H50+H46</f>
        <v>7450000</v>
      </c>
      <c r="I44" s="52">
        <f t="shared" ref="I44:J44" si="12">I48+I49+I47+I51+I50+I46</f>
        <v>924681911</v>
      </c>
      <c r="J44" s="52">
        <f t="shared" si="12"/>
        <v>924582791</v>
      </c>
    </row>
    <row r="45" spans="1:13" ht="30" customHeight="1" x14ac:dyDescent="0.2">
      <c r="A45" s="46" t="s">
        <v>61</v>
      </c>
      <c r="B45" s="46"/>
      <c r="C45" s="46"/>
      <c r="D45" s="55" t="s">
        <v>60</v>
      </c>
      <c r="E45" s="32"/>
      <c r="F45" s="32"/>
      <c r="G45" s="32"/>
      <c r="H45" s="32"/>
      <c r="I45" s="32"/>
      <c r="J45" s="33"/>
    </row>
    <row r="46" spans="1:13" ht="60" x14ac:dyDescent="0.2">
      <c r="A46" s="53">
        <v>1216020</v>
      </c>
      <c r="B46" s="53">
        <v>6020</v>
      </c>
      <c r="C46" s="53" t="s">
        <v>118</v>
      </c>
      <c r="D46" s="51" t="s">
        <v>208</v>
      </c>
      <c r="E46" s="60" t="s">
        <v>209</v>
      </c>
      <c r="F46" s="74" t="s">
        <v>210</v>
      </c>
      <c r="G46" s="54">
        <f>H46+I46</f>
        <v>4450000</v>
      </c>
      <c r="H46" s="54">
        <v>4450000</v>
      </c>
      <c r="I46" s="54">
        <v>0</v>
      </c>
      <c r="J46" s="54">
        <v>0</v>
      </c>
    </row>
    <row r="47" spans="1:13" ht="29.25" customHeight="1" x14ac:dyDescent="0.2">
      <c r="A47" s="53">
        <v>1216030</v>
      </c>
      <c r="B47" s="53">
        <v>6030</v>
      </c>
      <c r="C47" s="53" t="s">
        <v>118</v>
      </c>
      <c r="D47" s="51" t="s">
        <v>115</v>
      </c>
      <c r="E47" s="60" t="s">
        <v>116</v>
      </c>
      <c r="F47" s="74" t="s">
        <v>117</v>
      </c>
      <c r="G47" s="54">
        <f>H47+I47</f>
        <v>3000000</v>
      </c>
      <c r="H47" s="54">
        <v>3000000</v>
      </c>
      <c r="I47" s="54">
        <v>0</v>
      </c>
      <c r="J47" s="54">
        <v>0</v>
      </c>
    </row>
    <row r="48" spans="1:13" ht="58.5" customHeight="1" x14ac:dyDescent="0.2">
      <c r="A48" s="53" t="s">
        <v>62</v>
      </c>
      <c r="B48" s="53" t="s">
        <v>63</v>
      </c>
      <c r="C48" s="53" t="s">
        <v>64</v>
      </c>
      <c r="D48" s="51" t="s">
        <v>65</v>
      </c>
      <c r="E48" s="60" t="s">
        <v>46</v>
      </c>
      <c r="F48" s="74" t="s">
        <v>47</v>
      </c>
      <c r="G48" s="54">
        <f t="shared" ref="G48" si="13">H48+I48</f>
        <v>875600000</v>
      </c>
      <c r="H48" s="54">
        <v>0</v>
      </c>
      <c r="I48" s="54">
        <v>875600000</v>
      </c>
      <c r="J48" s="54">
        <f>I48</f>
        <v>875600000</v>
      </c>
    </row>
    <row r="49" spans="1:10" ht="59.25" customHeight="1" x14ac:dyDescent="0.2">
      <c r="A49" s="64" t="s">
        <v>66</v>
      </c>
      <c r="B49" s="64" t="s">
        <v>67</v>
      </c>
      <c r="C49" s="64" t="s">
        <v>68</v>
      </c>
      <c r="D49" s="69" t="s">
        <v>69</v>
      </c>
      <c r="E49" s="60" t="s">
        <v>46</v>
      </c>
      <c r="F49" s="74" t="s">
        <v>47</v>
      </c>
      <c r="G49" s="54">
        <f>H49+I49</f>
        <v>50000000</v>
      </c>
      <c r="H49" s="54">
        <v>0</v>
      </c>
      <c r="I49" s="68">
        <v>50000000</v>
      </c>
      <c r="J49" s="68">
        <v>50000000</v>
      </c>
    </row>
    <row r="50" spans="1:10" ht="47.25" customHeight="1" x14ac:dyDescent="0.2">
      <c r="A50" s="53" t="s">
        <v>162</v>
      </c>
      <c r="B50" s="53" t="s">
        <v>163</v>
      </c>
      <c r="C50" s="53" t="s">
        <v>57</v>
      </c>
      <c r="D50" s="51" t="s">
        <v>164</v>
      </c>
      <c r="E50" s="51" t="s">
        <v>165</v>
      </c>
      <c r="F50" s="74" t="s">
        <v>166</v>
      </c>
      <c r="G50" s="63">
        <f t="shared" ref="G50" si="14">H50+I50</f>
        <v>-1017209</v>
      </c>
      <c r="H50" s="63">
        <v>0</v>
      </c>
      <c r="I50" s="54">
        <v>-1017209</v>
      </c>
      <c r="J50" s="54">
        <f>I50</f>
        <v>-1017209</v>
      </c>
    </row>
    <row r="51" spans="1:10" ht="33.75" customHeight="1" x14ac:dyDescent="0.2">
      <c r="A51" s="53" t="s">
        <v>148</v>
      </c>
      <c r="B51" s="53" t="s">
        <v>149</v>
      </c>
      <c r="C51" s="53" t="s">
        <v>150</v>
      </c>
      <c r="D51" s="51" t="s">
        <v>151</v>
      </c>
      <c r="E51" s="60" t="s">
        <v>152</v>
      </c>
      <c r="F51" s="74" t="s">
        <v>153</v>
      </c>
      <c r="G51" s="54">
        <f>H51+I51</f>
        <v>99120</v>
      </c>
      <c r="H51" s="54">
        <v>0</v>
      </c>
      <c r="I51" s="54">
        <v>99120</v>
      </c>
      <c r="J51" s="54">
        <v>0</v>
      </c>
    </row>
    <row r="52" spans="1:10" ht="30" customHeight="1" x14ac:dyDescent="0.2">
      <c r="A52" s="46" t="s">
        <v>72</v>
      </c>
      <c r="B52" s="46"/>
      <c r="C52" s="46"/>
      <c r="D52" s="47" t="s">
        <v>73</v>
      </c>
      <c r="E52" s="32"/>
      <c r="F52" s="32"/>
      <c r="G52" s="48">
        <f>H52+I52</f>
        <v>217893850</v>
      </c>
      <c r="H52" s="52">
        <f>H57+H54+H55+H56+H58+H59+H60</f>
        <v>13893850</v>
      </c>
      <c r="I52" s="52">
        <f t="shared" ref="I52:J52" si="15">I57+I54+I55+I56+I58+I59+I60</f>
        <v>204000000</v>
      </c>
      <c r="J52" s="52">
        <f t="shared" si="15"/>
        <v>204000000</v>
      </c>
    </row>
    <row r="53" spans="1:10" ht="30.75" customHeight="1" x14ac:dyDescent="0.2">
      <c r="A53" s="46" t="s">
        <v>74</v>
      </c>
      <c r="B53" s="46"/>
      <c r="C53" s="46"/>
      <c r="D53" s="55" t="s">
        <v>73</v>
      </c>
      <c r="E53" s="32"/>
      <c r="F53" s="32"/>
      <c r="G53" s="32"/>
      <c r="H53" s="32"/>
      <c r="I53" s="32"/>
      <c r="J53" s="33"/>
    </row>
    <row r="54" spans="1:10" ht="44.25" customHeight="1" x14ac:dyDescent="0.2">
      <c r="A54" s="53" t="s">
        <v>79</v>
      </c>
      <c r="B54" s="53" t="s">
        <v>80</v>
      </c>
      <c r="C54" s="53" t="s">
        <v>81</v>
      </c>
      <c r="D54" s="51" t="s">
        <v>82</v>
      </c>
      <c r="E54" s="60" t="s">
        <v>83</v>
      </c>
      <c r="F54" s="74" t="s">
        <v>84</v>
      </c>
      <c r="G54" s="54">
        <f>H54+I54</f>
        <v>8584850</v>
      </c>
      <c r="H54" s="54">
        <v>8584850</v>
      </c>
      <c r="I54" s="63">
        <v>0</v>
      </c>
      <c r="J54" s="63">
        <v>0</v>
      </c>
    </row>
    <row r="55" spans="1:10" ht="73.5" customHeight="1" x14ac:dyDescent="0.2">
      <c r="A55" s="53">
        <v>1917442</v>
      </c>
      <c r="B55" s="53">
        <v>7442</v>
      </c>
      <c r="C55" s="53" t="s">
        <v>68</v>
      </c>
      <c r="D55" s="51" t="s">
        <v>119</v>
      </c>
      <c r="E55" s="60" t="s">
        <v>94</v>
      </c>
      <c r="F55" s="74" t="s">
        <v>95</v>
      </c>
      <c r="G55" s="54">
        <f>H55+I55</f>
        <v>-2000000</v>
      </c>
      <c r="H55" s="54">
        <v>-2000000</v>
      </c>
      <c r="I55" s="63">
        <v>0</v>
      </c>
      <c r="J55" s="63">
        <v>0</v>
      </c>
    </row>
    <row r="56" spans="1:10" ht="75" customHeight="1" x14ac:dyDescent="0.2">
      <c r="A56" s="53">
        <v>1917442</v>
      </c>
      <c r="B56" s="53">
        <v>7442</v>
      </c>
      <c r="C56" s="53" t="s">
        <v>68</v>
      </c>
      <c r="D56" s="51" t="s">
        <v>119</v>
      </c>
      <c r="E56" s="60" t="s">
        <v>97</v>
      </c>
      <c r="F56" s="74" t="s">
        <v>95</v>
      </c>
      <c r="G56" s="54">
        <f>H56+I56</f>
        <v>2000000</v>
      </c>
      <c r="H56" s="54">
        <v>2000000</v>
      </c>
      <c r="I56" s="63">
        <v>0</v>
      </c>
      <c r="J56" s="63">
        <v>0</v>
      </c>
    </row>
    <row r="57" spans="1:10" ht="62.25" customHeight="1" x14ac:dyDescent="0.2">
      <c r="A57" s="53" t="s">
        <v>75</v>
      </c>
      <c r="B57" s="53" t="s">
        <v>67</v>
      </c>
      <c r="C57" s="53" t="s">
        <v>68</v>
      </c>
      <c r="D57" s="51" t="s">
        <v>69</v>
      </c>
      <c r="E57" s="60" t="s">
        <v>46</v>
      </c>
      <c r="F57" s="74" t="s">
        <v>47</v>
      </c>
      <c r="G57" s="54">
        <f t="shared" ref="G57" si="16">H57+I57</f>
        <v>204000000</v>
      </c>
      <c r="H57" s="54">
        <v>0</v>
      </c>
      <c r="I57" s="54">
        <v>204000000</v>
      </c>
      <c r="J57" s="54">
        <f>I57</f>
        <v>204000000</v>
      </c>
    </row>
    <row r="58" spans="1:10" ht="45" customHeight="1" x14ac:dyDescent="0.2">
      <c r="A58" s="53">
        <v>1918230</v>
      </c>
      <c r="B58" s="53">
        <v>8230</v>
      </c>
      <c r="C58" s="53" t="s">
        <v>96</v>
      </c>
      <c r="D58" s="51" t="s">
        <v>86</v>
      </c>
      <c r="E58" s="60" t="s">
        <v>87</v>
      </c>
      <c r="F58" s="74" t="s">
        <v>88</v>
      </c>
      <c r="G58" s="54">
        <f t="shared" ref="G58:G59" si="17">H58+I58</f>
        <v>-15109500</v>
      </c>
      <c r="H58" s="54">
        <v>-15109500</v>
      </c>
      <c r="I58" s="54">
        <v>0</v>
      </c>
      <c r="J58" s="54">
        <f t="shared" ref="J58:J59" si="18">I58</f>
        <v>0</v>
      </c>
    </row>
    <row r="59" spans="1:10" ht="46.5" customHeight="1" x14ac:dyDescent="0.2">
      <c r="A59" s="53">
        <v>1918230</v>
      </c>
      <c r="B59" s="53">
        <v>8230</v>
      </c>
      <c r="C59" s="53" t="s">
        <v>96</v>
      </c>
      <c r="D59" s="51" t="s">
        <v>86</v>
      </c>
      <c r="E59" s="60" t="s">
        <v>89</v>
      </c>
      <c r="F59" s="74" t="s">
        <v>88</v>
      </c>
      <c r="G59" s="54">
        <f t="shared" si="17"/>
        <v>15109500</v>
      </c>
      <c r="H59" s="54">
        <v>15109500</v>
      </c>
      <c r="I59" s="54">
        <v>0</v>
      </c>
      <c r="J59" s="54">
        <f t="shared" si="18"/>
        <v>0</v>
      </c>
    </row>
    <row r="60" spans="1:10" ht="31.5" customHeight="1" x14ac:dyDescent="0.2">
      <c r="A60" s="53">
        <v>1918230</v>
      </c>
      <c r="B60" s="53">
        <v>8230</v>
      </c>
      <c r="C60" s="53" t="s">
        <v>96</v>
      </c>
      <c r="D60" s="51" t="s">
        <v>86</v>
      </c>
      <c r="E60" s="60" t="s">
        <v>154</v>
      </c>
      <c r="F60" s="74" t="s">
        <v>155</v>
      </c>
      <c r="G60" s="54">
        <f>H60+I60</f>
        <v>5309000</v>
      </c>
      <c r="H60" s="54">
        <v>5309000</v>
      </c>
      <c r="I60" s="54">
        <v>0</v>
      </c>
      <c r="J60" s="54">
        <v>0</v>
      </c>
    </row>
    <row r="61" spans="1:10" ht="47.25" x14ac:dyDescent="0.2">
      <c r="A61" s="46" t="s">
        <v>224</v>
      </c>
      <c r="B61" s="46"/>
      <c r="C61" s="46"/>
      <c r="D61" s="47" t="s">
        <v>225</v>
      </c>
      <c r="E61" s="60"/>
      <c r="F61" s="74"/>
      <c r="G61" s="48">
        <f>H61+I61</f>
        <v>30000000</v>
      </c>
      <c r="H61" s="48">
        <f>H63</f>
        <v>0</v>
      </c>
      <c r="I61" s="48">
        <f t="shared" ref="I61:J61" si="19">I63</f>
        <v>30000000</v>
      </c>
      <c r="J61" s="48">
        <f t="shared" si="19"/>
        <v>30000000</v>
      </c>
    </row>
    <row r="62" spans="1:10" ht="47.25" x14ac:dyDescent="0.2">
      <c r="A62" s="46" t="s">
        <v>226</v>
      </c>
      <c r="B62" s="46"/>
      <c r="C62" s="46"/>
      <c r="D62" s="55" t="s">
        <v>225</v>
      </c>
      <c r="E62" s="60"/>
      <c r="F62" s="74"/>
      <c r="G62" s="54"/>
      <c r="H62" s="54"/>
      <c r="I62" s="54"/>
      <c r="J62" s="54"/>
    </row>
    <row r="63" spans="1:10" ht="31.5" customHeight="1" x14ac:dyDescent="0.2">
      <c r="A63" s="53" t="s">
        <v>227</v>
      </c>
      <c r="B63" s="53" t="s">
        <v>163</v>
      </c>
      <c r="C63" s="53" t="s">
        <v>57</v>
      </c>
      <c r="D63" s="51" t="s">
        <v>164</v>
      </c>
      <c r="E63" s="60" t="s">
        <v>217</v>
      </c>
      <c r="F63" s="74" t="s">
        <v>218</v>
      </c>
      <c r="G63" s="54">
        <f>H63+I63</f>
        <v>30000000</v>
      </c>
      <c r="H63" s="54">
        <v>0</v>
      </c>
      <c r="I63" s="54">
        <v>30000000</v>
      </c>
      <c r="J63" s="54">
        <f>I63</f>
        <v>30000000</v>
      </c>
    </row>
    <row r="64" spans="1:10" ht="33.75" customHeight="1" x14ac:dyDescent="0.2">
      <c r="A64" s="46" t="s">
        <v>137</v>
      </c>
      <c r="B64" s="46"/>
      <c r="C64" s="46"/>
      <c r="D64" s="47" t="s">
        <v>138</v>
      </c>
      <c r="E64" s="60"/>
      <c r="F64" s="74"/>
      <c r="G64" s="52">
        <f>H64+I64</f>
        <v>95744500</v>
      </c>
      <c r="H64" s="52">
        <f>H66+H67+H68+H69</f>
        <v>95744500</v>
      </c>
      <c r="I64" s="52">
        <f t="shared" ref="I64:J64" si="20">I66+I67+I68+I69</f>
        <v>0</v>
      </c>
      <c r="J64" s="52">
        <f t="shared" si="20"/>
        <v>0</v>
      </c>
    </row>
    <row r="65" spans="1:10" ht="31.5" customHeight="1" x14ac:dyDescent="0.2">
      <c r="A65" s="46" t="s">
        <v>139</v>
      </c>
      <c r="B65" s="46"/>
      <c r="C65" s="46"/>
      <c r="D65" s="55" t="s">
        <v>138</v>
      </c>
      <c r="E65" s="51"/>
      <c r="F65" s="74"/>
      <c r="G65" s="63"/>
      <c r="H65" s="63"/>
      <c r="I65" s="63"/>
      <c r="J65" s="63"/>
    </row>
    <row r="66" spans="1:10" ht="46.5" customHeight="1" x14ac:dyDescent="0.2">
      <c r="A66" s="64" t="s">
        <v>140</v>
      </c>
      <c r="B66" s="64" t="s">
        <v>141</v>
      </c>
      <c r="C66" s="64" t="s">
        <v>57</v>
      </c>
      <c r="D66" s="65" t="s">
        <v>142</v>
      </c>
      <c r="E66" s="60" t="s">
        <v>143</v>
      </c>
      <c r="F66" s="74" t="s">
        <v>144</v>
      </c>
      <c r="G66" s="54">
        <f t="shared" ref="G66:G70" si="21">H66+I66</f>
        <v>300000</v>
      </c>
      <c r="H66" s="54">
        <v>300000</v>
      </c>
      <c r="I66" s="68">
        <v>0</v>
      </c>
      <c r="J66" s="68">
        <v>0</v>
      </c>
    </row>
    <row r="67" spans="1:10" ht="46.5" customHeight="1" x14ac:dyDescent="0.2">
      <c r="A67" s="53">
        <v>2719800</v>
      </c>
      <c r="B67" s="53">
        <v>9800</v>
      </c>
      <c r="C67" s="53" t="s">
        <v>129</v>
      </c>
      <c r="D67" s="60" t="s">
        <v>211</v>
      </c>
      <c r="E67" s="60" t="s">
        <v>212</v>
      </c>
      <c r="F67" s="74" t="s">
        <v>213</v>
      </c>
      <c r="G67" s="54">
        <f t="shared" si="21"/>
        <v>-1995230</v>
      </c>
      <c r="H67" s="54">
        <f>-1705230-290000</f>
        <v>-1995230</v>
      </c>
      <c r="I67" s="54">
        <v>0</v>
      </c>
      <c r="J67" s="54">
        <v>0</v>
      </c>
    </row>
    <row r="68" spans="1:10" ht="46.5" customHeight="1" x14ac:dyDescent="0.2">
      <c r="A68" s="53">
        <v>2719800</v>
      </c>
      <c r="B68" s="53">
        <v>9800</v>
      </c>
      <c r="C68" s="53" t="s">
        <v>129</v>
      </c>
      <c r="D68" s="60" t="s">
        <v>211</v>
      </c>
      <c r="E68" s="60" t="s">
        <v>206</v>
      </c>
      <c r="F68" s="74" t="s">
        <v>207</v>
      </c>
      <c r="G68" s="54">
        <f t="shared" si="21"/>
        <v>1995230</v>
      </c>
      <c r="H68" s="54">
        <f>1705230+290000</f>
        <v>1995230</v>
      </c>
      <c r="I68" s="54">
        <v>0</v>
      </c>
      <c r="J68" s="54">
        <v>0</v>
      </c>
    </row>
    <row r="69" spans="1:10" ht="46.5" customHeight="1" x14ac:dyDescent="0.2">
      <c r="A69" s="53" t="s">
        <v>222</v>
      </c>
      <c r="B69" s="53" t="s">
        <v>223</v>
      </c>
      <c r="C69" s="53" t="s">
        <v>129</v>
      </c>
      <c r="D69" s="51" t="s">
        <v>211</v>
      </c>
      <c r="E69" s="60" t="s">
        <v>217</v>
      </c>
      <c r="F69" s="74" t="s">
        <v>218</v>
      </c>
      <c r="G69" s="63">
        <f t="shared" si="21"/>
        <v>95444500</v>
      </c>
      <c r="H69" s="63">
        <v>95444500</v>
      </c>
      <c r="I69" s="54">
        <v>0</v>
      </c>
      <c r="J69" s="54">
        <v>0</v>
      </c>
    </row>
    <row r="70" spans="1:10" ht="33.75" customHeight="1" x14ac:dyDescent="0.2">
      <c r="A70" s="46" t="s">
        <v>156</v>
      </c>
      <c r="B70" s="46"/>
      <c r="C70" s="46"/>
      <c r="D70" s="47" t="s">
        <v>157</v>
      </c>
      <c r="E70" s="51"/>
      <c r="F70" s="51"/>
      <c r="G70" s="48">
        <f t="shared" si="21"/>
        <v>2566750</v>
      </c>
      <c r="H70" s="52">
        <f>H73+H72</f>
        <v>566750</v>
      </c>
      <c r="I70" s="52">
        <f t="shared" ref="I70:J70" si="22">I73+I72</f>
        <v>2000000</v>
      </c>
      <c r="J70" s="52">
        <f t="shared" si="22"/>
        <v>2000000</v>
      </c>
    </row>
    <row r="71" spans="1:10" ht="34.5" customHeight="1" x14ac:dyDescent="0.2">
      <c r="A71" s="46" t="s">
        <v>158</v>
      </c>
      <c r="B71" s="46"/>
      <c r="C71" s="46"/>
      <c r="D71" s="49" t="s">
        <v>157</v>
      </c>
      <c r="E71" s="51"/>
      <c r="F71" s="51"/>
      <c r="G71" s="48"/>
      <c r="H71" s="48"/>
      <c r="I71" s="48"/>
      <c r="J71" s="48"/>
    </row>
    <row r="72" spans="1:10" ht="45" x14ac:dyDescent="0.2">
      <c r="A72" s="53" t="s">
        <v>167</v>
      </c>
      <c r="B72" s="53" t="s">
        <v>163</v>
      </c>
      <c r="C72" s="53" t="s">
        <v>57</v>
      </c>
      <c r="D72" s="51" t="s">
        <v>164</v>
      </c>
      <c r="E72" s="51" t="s">
        <v>165</v>
      </c>
      <c r="F72" s="74" t="s">
        <v>166</v>
      </c>
      <c r="G72" s="63">
        <f t="shared" ref="G72" si="23">H72+I72</f>
        <v>2000000</v>
      </c>
      <c r="H72" s="63">
        <v>0</v>
      </c>
      <c r="I72" s="54">
        <v>2000000</v>
      </c>
      <c r="J72" s="54">
        <f>I72</f>
        <v>2000000</v>
      </c>
    </row>
    <row r="73" spans="1:10" ht="32.25" customHeight="1" x14ac:dyDescent="0.2">
      <c r="A73" s="53">
        <v>2818330</v>
      </c>
      <c r="B73" s="53">
        <v>8330</v>
      </c>
      <c r="C73" s="53" t="s">
        <v>150</v>
      </c>
      <c r="D73" s="51" t="s">
        <v>159</v>
      </c>
      <c r="E73" s="60" t="s">
        <v>152</v>
      </c>
      <c r="F73" s="74" t="s">
        <v>153</v>
      </c>
      <c r="G73" s="54">
        <f>H73+I73</f>
        <v>566750</v>
      </c>
      <c r="H73" s="54">
        <v>566750</v>
      </c>
      <c r="I73" s="54">
        <v>0</v>
      </c>
      <c r="J73" s="54">
        <v>0</v>
      </c>
    </row>
    <row r="74" spans="1:10" ht="47.25" x14ac:dyDescent="0.2">
      <c r="A74" s="46" t="s">
        <v>168</v>
      </c>
      <c r="B74" s="46"/>
      <c r="C74" s="46"/>
      <c r="D74" s="47" t="s">
        <v>169</v>
      </c>
      <c r="E74" s="51"/>
      <c r="F74" s="74"/>
      <c r="G74" s="52">
        <f>G76</f>
        <v>580000</v>
      </c>
      <c r="H74" s="52">
        <f t="shared" ref="H74:J74" si="24">H76</f>
        <v>0</v>
      </c>
      <c r="I74" s="52">
        <f t="shared" si="24"/>
        <v>580000</v>
      </c>
      <c r="J74" s="52">
        <f t="shared" si="24"/>
        <v>580000</v>
      </c>
    </row>
    <row r="75" spans="1:10" ht="47.25" x14ac:dyDescent="0.2">
      <c r="A75" s="46" t="s">
        <v>170</v>
      </c>
      <c r="B75" s="46"/>
      <c r="C75" s="46"/>
      <c r="D75" s="49" t="s">
        <v>169</v>
      </c>
      <c r="E75" s="55"/>
      <c r="F75" s="47"/>
      <c r="G75" s="52"/>
      <c r="H75" s="52"/>
      <c r="I75" s="52"/>
      <c r="J75" s="52"/>
    </row>
    <row r="76" spans="1:10" ht="60" x14ac:dyDescent="0.2">
      <c r="A76" s="64" t="s">
        <v>171</v>
      </c>
      <c r="B76" s="64" t="s">
        <v>172</v>
      </c>
      <c r="C76" s="64" t="s">
        <v>57</v>
      </c>
      <c r="D76" s="65" t="s">
        <v>173</v>
      </c>
      <c r="E76" s="60" t="s">
        <v>46</v>
      </c>
      <c r="F76" s="74" t="s">
        <v>47</v>
      </c>
      <c r="G76" s="63">
        <f>H76+I76</f>
        <v>580000</v>
      </c>
      <c r="H76" s="63">
        <v>0</v>
      </c>
      <c r="I76" s="63">
        <v>580000</v>
      </c>
      <c r="J76" s="63">
        <f>I76</f>
        <v>580000</v>
      </c>
    </row>
    <row r="77" spans="1:10" ht="31.5" x14ac:dyDescent="0.2">
      <c r="A77" s="46" t="s">
        <v>185</v>
      </c>
      <c r="B77" s="46"/>
      <c r="C77" s="46"/>
      <c r="D77" s="47" t="s">
        <v>186</v>
      </c>
      <c r="E77" s="51"/>
      <c r="F77" s="74"/>
      <c r="G77" s="48">
        <f t="shared" ref="G77" si="25">H77+I77</f>
        <v>5000000</v>
      </c>
      <c r="H77" s="52">
        <f>H79</f>
        <v>5000000</v>
      </c>
      <c r="I77" s="52">
        <f t="shared" ref="I77:J77" si="26">I79</f>
        <v>0</v>
      </c>
      <c r="J77" s="52">
        <f t="shared" si="26"/>
        <v>0</v>
      </c>
    </row>
    <row r="78" spans="1:10" ht="31.5" x14ac:dyDescent="0.2">
      <c r="A78" s="46" t="s">
        <v>187</v>
      </c>
      <c r="B78" s="46"/>
      <c r="C78" s="46"/>
      <c r="D78" s="55" t="s">
        <v>186</v>
      </c>
      <c r="E78" s="51"/>
      <c r="F78" s="74"/>
      <c r="G78" s="48"/>
      <c r="H78" s="48"/>
      <c r="I78" s="48"/>
      <c r="J78" s="48"/>
    </row>
    <row r="79" spans="1:10" ht="30" x14ac:dyDescent="0.2">
      <c r="A79" s="53" t="s">
        <v>188</v>
      </c>
      <c r="B79" s="53" t="s">
        <v>189</v>
      </c>
      <c r="C79" s="53" t="s">
        <v>118</v>
      </c>
      <c r="D79" s="51" t="s">
        <v>115</v>
      </c>
      <c r="E79" s="60" t="s">
        <v>160</v>
      </c>
      <c r="F79" s="74" t="s">
        <v>161</v>
      </c>
      <c r="G79" s="54">
        <f t="shared" ref="G79" si="27">H79+I79</f>
        <v>5000000</v>
      </c>
      <c r="H79" s="54">
        <v>5000000</v>
      </c>
      <c r="I79" s="54">
        <v>0</v>
      </c>
      <c r="J79" s="54">
        <v>0</v>
      </c>
    </row>
    <row r="80" spans="1:10" ht="30.75" customHeight="1" x14ac:dyDescent="0.2">
      <c r="A80" s="46" t="s">
        <v>90</v>
      </c>
      <c r="B80" s="46"/>
      <c r="C80" s="46"/>
      <c r="D80" s="47" t="s">
        <v>91</v>
      </c>
      <c r="E80" s="32"/>
      <c r="F80" s="32"/>
      <c r="G80" s="48">
        <f>H80+I80</f>
        <v>5000000</v>
      </c>
      <c r="H80" s="52">
        <f>H83+H84+H82</f>
        <v>5000000</v>
      </c>
      <c r="I80" s="52">
        <f t="shared" ref="I80:J80" si="28">I83+I84+I82</f>
        <v>0</v>
      </c>
      <c r="J80" s="52">
        <f t="shared" si="28"/>
        <v>0</v>
      </c>
    </row>
    <row r="81" spans="1:10" ht="30.75" customHeight="1" x14ac:dyDescent="0.2">
      <c r="A81" s="46" t="s">
        <v>92</v>
      </c>
      <c r="B81" s="46"/>
      <c r="C81" s="46"/>
      <c r="D81" s="55" t="s">
        <v>91</v>
      </c>
      <c r="E81" s="32"/>
      <c r="F81" s="32"/>
      <c r="G81" s="32"/>
      <c r="H81" s="32"/>
      <c r="I81" s="32"/>
      <c r="J81" s="33"/>
    </row>
    <row r="82" spans="1:10" ht="30.75" customHeight="1" x14ac:dyDescent="0.2">
      <c r="A82" s="53" t="s">
        <v>190</v>
      </c>
      <c r="B82" s="53" t="s">
        <v>189</v>
      </c>
      <c r="C82" s="53" t="s">
        <v>118</v>
      </c>
      <c r="D82" s="51" t="s">
        <v>115</v>
      </c>
      <c r="E82" s="60" t="s">
        <v>160</v>
      </c>
      <c r="F82" s="74" t="s">
        <v>161</v>
      </c>
      <c r="G82" s="54">
        <f t="shared" ref="G82" si="29">H82+I82</f>
        <v>5000000</v>
      </c>
      <c r="H82" s="54">
        <v>5000000</v>
      </c>
      <c r="I82" s="54">
        <v>0</v>
      </c>
      <c r="J82" s="54">
        <v>0</v>
      </c>
    </row>
    <row r="83" spans="1:10" ht="75" x14ac:dyDescent="0.2">
      <c r="A83" s="53">
        <v>4217461</v>
      </c>
      <c r="B83" s="53">
        <v>7461</v>
      </c>
      <c r="C83" s="53" t="s">
        <v>68</v>
      </c>
      <c r="D83" s="51" t="s">
        <v>93</v>
      </c>
      <c r="E83" s="60" t="s">
        <v>94</v>
      </c>
      <c r="F83" s="74" t="s">
        <v>95</v>
      </c>
      <c r="G83" s="54">
        <f>H83+I83</f>
        <v>-4416000</v>
      </c>
      <c r="H83" s="54">
        <v>-4416000</v>
      </c>
      <c r="I83" s="54">
        <v>0</v>
      </c>
      <c r="J83" s="54">
        <v>0</v>
      </c>
    </row>
    <row r="84" spans="1:10" ht="75.75" customHeight="1" x14ac:dyDescent="0.2">
      <c r="A84" s="53">
        <v>4217461</v>
      </c>
      <c r="B84" s="53">
        <v>7461</v>
      </c>
      <c r="C84" s="53" t="s">
        <v>68</v>
      </c>
      <c r="D84" s="51" t="s">
        <v>93</v>
      </c>
      <c r="E84" s="60" t="s">
        <v>97</v>
      </c>
      <c r="F84" s="74" t="s">
        <v>95</v>
      </c>
      <c r="G84" s="54">
        <f>H84+I84</f>
        <v>4416000</v>
      </c>
      <c r="H84" s="54">
        <v>4416000</v>
      </c>
      <c r="I84" s="54">
        <v>0</v>
      </c>
      <c r="J84" s="54">
        <v>0</v>
      </c>
    </row>
    <row r="85" spans="1:10" ht="31.5" customHeight="1" x14ac:dyDescent="0.2">
      <c r="A85" s="46" t="s">
        <v>98</v>
      </c>
      <c r="B85" s="46"/>
      <c r="C85" s="46"/>
      <c r="D85" s="47" t="s">
        <v>99</v>
      </c>
      <c r="E85" s="32"/>
      <c r="F85" s="32"/>
      <c r="G85" s="48">
        <f>H85+I85</f>
        <v>12255100</v>
      </c>
      <c r="H85" s="52">
        <f>H89+H90+H87+H88</f>
        <v>11000000</v>
      </c>
      <c r="I85" s="52">
        <f t="shared" ref="I85:J85" si="30">I89+I90+I87+I88</f>
        <v>1255100</v>
      </c>
      <c r="J85" s="52">
        <f t="shared" si="30"/>
        <v>1255100</v>
      </c>
    </row>
    <row r="86" spans="1:10" ht="31.5" customHeight="1" x14ac:dyDescent="0.2">
      <c r="A86" s="46" t="s">
        <v>100</v>
      </c>
      <c r="B86" s="46"/>
      <c r="C86" s="46"/>
      <c r="D86" s="55" t="s">
        <v>99</v>
      </c>
      <c r="E86" s="32"/>
      <c r="F86" s="32"/>
      <c r="G86" s="32"/>
      <c r="H86" s="32"/>
      <c r="I86" s="32"/>
      <c r="J86" s="33"/>
    </row>
    <row r="87" spans="1:10" ht="31.5" customHeight="1" x14ac:dyDescent="0.2">
      <c r="A87" s="53">
        <v>4316030</v>
      </c>
      <c r="B87" s="53">
        <v>6030</v>
      </c>
      <c r="C87" s="53" t="s">
        <v>118</v>
      </c>
      <c r="D87" s="51" t="s">
        <v>115</v>
      </c>
      <c r="E87" s="60" t="s">
        <v>160</v>
      </c>
      <c r="F87" s="74" t="s">
        <v>161</v>
      </c>
      <c r="G87" s="54">
        <f t="shared" ref="G87" si="31">H87+I87</f>
        <v>11000000</v>
      </c>
      <c r="H87" s="54">
        <f>6000000+5000000</f>
        <v>11000000</v>
      </c>
      <c r="I87" s="54">
        <v>0</v>
      </c>
      <c r="J87" s="54">
        <v>0</v>
      </c>
    </row>
    <row r="88" spans="1:10" ht="105" x14ac:dyDescent="0.2">
      <c r="A88" s="53" t="s">
        <v>174</v>
      </c>
      <c r="B88" s="53" t="s">
        <v>175</v>
      </c>
      <c r="C88" s="53" t="s">
        <v>176</v>
      </c>
      <c r="D88" s="51" t="s">
        <v>177</v>
      </c>
      <c r="E88" s="60" t="s">
        <v>178</v>
      </c>
      <c r="F88" s="74" t="s">
        <v>179</v>
      </c>
      <c r="G88" s="54">
        <f>H88+I88</f>
        <v>1255100</v>
      </c>
      <c r="H88" s="54">
        <v>0</v>
      </c>
      <c r="I88" s="54">
        <v>1255100</v>
      </c>
      <c r="J88" s="63">
        <v>1255100</v>
      </c>
    </row>
    <row r="89" spans="1:10" ht="75" x14ac:dyDescent="0.2">
      <c r="A89" s="53">
        <v>4317461</v>
      </c>
      <c r="B89" s="53">
        <v>7461</v>
      </c>
      <c r="C89" s="53" t="s">
        <v>68</v>
      </c>
      <c r="D89" s="51" t="s">
        <v>93</v>
      </c>
      <c r="E89" s="60" t="s">
        <v>94</v>
      </c>
      <c r="F89" s="74" t="s">
        <v>95</v>
      </c>
      <c r="G89" s="54">
        <f>H89+I89</f>
        <v>-4416000</v>
      </c>
      <c r="H89" s="54">
        <v>-4416000</v>
      </c>
      <c r="I89" s="54">
        <v>0</v>
      </c>
      <c r="J89" s="54">
        <v>0</v>
      </c>
    </row>
    <row r="90" spans="1:10" ht="75.75" customHeight="1" x14ac:dyDescent="0.2">
      <c r="A90" s="53">
        <v>4317461</v>
      </c>
      <c r="B90" s="53">
        <v>7461</v>
      </c>
      <c r="C90" s="53" t="s">
        <v>68</v>
      </c>
      <c r="D90" s="51" t="s">
        <v>93</v>
      </c>
      <c r="E90" s="60" t="s">
        <v>97</v>
      </c>
      <c r="F90" s="74" t="s">
        <v>95</v>
      </c>
      <c r="G90" s="54">
        <f>H90+I90</f>
        <v>4416000</v>
      </c>
      <c r="H90" s="54">
        <v>4416000</v>
      </c>
      <c r="I90" s="54">
        <v>0</v>
      </c>
      <c r="J90" s="54">
        <v>0</v>
      </c>
    </row>
    <row r="91" spans="1:10" ht="31.5" customHeight="1" x14ac:dyDescent="0.2">
      <c r="A91" s="46" t="s">
        <v>191</v>
      </c>
      <c r="B91" s="46"/>
      <c r="C91" s="46"/>
      <c r="D91" s="47" t="s">
        <v>192</v>
      </c>
      <c r="E91" s="51"/>
      <c r="F91" s="74"/>
      <c r="G91" s="48">
        <f>H91+I91</f>
        <v>5000000</v>
      </c>
      <c r="H91" s="52">
        <f>H93</f>
        <v>5000000</v>
      </c>
      <c r="I91" s="52">
        <f t="shared" ref="I91:J91" si="32">I93</f>
        <v>0</v>
      </c>
      <c r="J91" s="52">
        <f t="shared" si="32"/>
        <v>0</v>
      </c>
    </row>
    <row r="92" spans="1:10" ht="30.75" customHeight="1" x14ac:dyDescent="0.2">
      <c r="A92" s="46" t="s">
        <v>193</v>
      </c>
      <c r="B92" s="46"/>
      <c r="C92" s="46"/>
      <c r="D92" s="55" t="s">
        <v>192</v>
      </c>
      <c r="E92" s="51"/>
      <c r="F92" s="74"/>
      <c r="G92" s="48"/>
      <c r="H92" s="48"/>
      <c r="I92" s="48"/>
      <c r="J92" s="48"/>
    </row>
    <row r="93" spans="1:10" ht="30.75" customHeight="1" x14ac:dyDescent="0.2">
      <c r="A93" s="53">
        <v>4416030</v>
      </c>
      <c r="B93" s="53">
        <v>6030</v>
      </c>
      <c r="C93" s="53" t="s">
        <v>118</v>
      </c>
      <c r="D93" s="51" t="s">
        <v>115</v>
      </c>
      <c r="E93" s="60" t="s">
        <v>160</v>
      </c>
      <c r="F93" s="74" t="s">
        <v>161</v>
      </c>
      <c r="G93" s="54">
        <f t="shared" ref="G93" si="33">H93+I93</f>
        <v>5000000</v>
      </c>
      <c r="H93" s="54">
        <v>5000000</v>
      </c>
      <c r="I93" s="54">
        <v>0</v>
      </c>
      <c r="J93" s="54">
        <v>0</v>
      </c>
    </row>
    <row r="94" spans="1:10" ht="30.75" customHeight="1" x14ac:dyDescent="0.2">
      <c r="A94" s="46" t="s">
        <v>101</v>
      </c>
      <c r="B94" s="46"/>
      <c r="C94" s="46"/>
      <c r="D94" s="47" t="s">
        <v>102</v>
      </c>
      <c r="E94" s="32"/>
      <c r="F94" s="32"/>
      <c r="G94" s="48">
        <f>H94+I94</f>
        <v>7500000</v>
      </c>
      <c r="H94" s="52">
        <f>H99+H100+H98+H97+H96</f>
        <v>5000000</v>
      </c>
      <c r="I94" s="52">
        <f t="shared" ref="I94:J94" si="34">I99+I100+I98+I97+I96</f>
        <v>2500000</v>
      </c>
      <c r="J94" s="52">
        <f t="shared" si="34"/>
        <v>2500000</v>
      </c>
    </row>
    <row r="95" spans="1:10" ht="33" customHeight="1" x14ac:dyDescent="0.2">
      <c r="A95" s="46" t="s">
        <v>103</v>
      </c>
      <c r="B95" s="46"/>
      <c r="C95" s="46"/>
      <c r="D95" s="55" t="s">
        <v>102</v>
      </c>
      <c r="E95" s="32"/>
      <c r="F95" s="32"/>
      <c r="G95" s="32"/>
      <c r="H95" s="32"/>
      <c r="I95" s="32"/>
      <c r="J95" s="33"/>
    </row>
    <row r="96" spans="1:10" ht="60" x14ac:dyDescent="0.2">
      <c r="A96" s="64" t="s">
        <v>199</v>
      </c>
      <c r="B96" s="64" t="s">
        <v>200</v>
      </c>
      <c r="C96" s="64" t="s">
        <v>201</v>
      </c>
      <c r="D96" s="65" t="s">
        <v>202</v>
      </c>
      <c r="E96" s="51" t="s">
        <v>46</v>
      </c>
      <c r="F96" s="74" t="s">
        <v>47</v>
      </c>
      <c r="G96" s="54">
        <f t="shared" ref="G96" si="35">H96+I96</f>
        <v>1500000</v>
      </c>
      <c r="H96" s="54">
        <v>0</v>
      </c>
      <c r="I96" s="54">
        <v>1500000</v>
      </c>
      <c r="J96" s="54">
        <f>I96</f>
        <v>1500000</v>
      </c>
    </row>
    <row r="97" spans="1:28" ht="33" customHeight="1" x14ac:dyDescent="0.2">
      <c r="A97" s="53" t="s">
        <v>194</v>
      </c>
      <c r="B97" s="53">
        <v>6030</v>
      </c>
      <c r="C97" s="53" t="s">
        <v>118</v>
      </c>
      <c r="D97" s="51" t="s">
        <v>115</v>
      </c>
      <c r="E97" s="60" t="s">
        <v>160</v>
      </c>
      <c r="F97" s="74" t="s">
        <v>161</v>
      </c>
      <c r="G97" s="54">
        <f t="shared" ref="G97" si="36">H97+I97</f>
        <v>5000000</v>
      </c>
      <c r="H97" s="54">
        <v>5000000</v>
      </c>
      <c r="I97" s="54">
        <v>0</v>
      </c>
      <c r="J97" s="54">
        <v>0</v>
      </c>
    </row>
    <row r="98" spans="1:28" ht="105" x14ac:dyDescent="0.2">
      <c r="A98" s="53" t="s">
        <v>180</v>
      </c>
      <c r="B98" s="53" t="s">
        <v>175</v>
      </c>
      <c r="C98" s="53" t="s">
        <v>176</v>
      </c>
      <c r="D98" s="51" t="s">
        <v>177</v>
      </c>
      <c r="E98" s="60" t="s">
        <v>178</v>
      </c>
      <c r="F98" s="74" t="s">
        <v>179</v>
      </c>
      <c r="G98" s="54">
        <f>H98+I98</f>
        <v>1000000</v>
      </c>
      <c r="H98" s="54">
        <v>0</v>
      </c>
      <c r="I98" s="54">
        <v>1000000</v>
      </c>
      <c r="J98" s="63">
        <f>I98</f>
        <v>1000000</v>
      </c>
    </row>
    <row r="99" spans="1:28" ht="75.75" customHeight="1" x14ac:dyDescent="0.2">
      <c r="A99" s="53">
        <v>4517461</v>
      </c>
      <c r="B99" s="53">
        <v>7461</v>
      </c>
      <c r="C99" s="53" t="s">
        <v>68</v>
      </c>
      <c r="D99" s="51" t="s">
        <v>93</v>
      </c>
      <c r="E99" s="60" t="s">
        <v>94</v>
      </c>
      <c r="F99" s="74" t="s">
        <v>95</v>
      </c>
      <c r="G99" s="54">
        <f>H99+I99</f>
        <v>-8832000</v>
      </c>
      <c r="H99" s="54">
        <v>-8832000</v>
      </c>
      <c r="I99" s="54">
        <v>0</v>
      </c>
      <c r="J99" s="54">
        <v>0</v>
      </c>
    </row>
    <row r="100" spans="1:28" ht="77.25" customHeight="1" x14ac:dyDescent="0.2">
      <c r="A100" s="53">
        <v>4517461</v>
      </c>
      <c r="B100" s="53">
        <v>7461</v>
      </c>
      <c r="C100" s="53" t="s">
        <v>68</v>
      </c>
      <c r="D100" s="51" t="s">
        <v>93</v>
      </c>
      <c r="E100" s="60" t="s">
        <v>97</v>
      </c>
      <c r="F100" s="74" t="s">
        <v>95</v>
      </c>
      <c r="G100" s="54">
        <f>H100+I100</f>
        <v>8832000</v>
      </c>
      <c r="H100" s="54">
        <v>8832000</v>
      </c>
      <c r="I100" s="54">
        <v>0</v>
      </c>
      <c r="J100" s="54">
        <v>0</v>
      </c>
    </row>
    <row r="101" spans="1:28" ht="30" customHeight="1" x14ac:dyDescent="0.2">
      <c r="A101" s="46" t="s">
        <v>195</v>
      </c>
      <c r="B101" s="46"/>
      <c r="C101" s="46"/>
      <c r="D101" s="47" t="s">
        <v>196</v>
      </c>
      <c r="E101" s="32"/>
      <c r="F101" s="32"/>
      <c r="G101" s="48">
        <f>H101+I101</f>
        <v>5000000</v>
      </c>
      <c r="H101" s="52">
        <f>H103</f>
        <v>5000000</v>
      </c>
      <c r="I101" s="52">
        <f t="shared" ref="I101:J101" si="37">I103</f>
        <v>0</v>
      </c>
      <c r="J101" s="52">
        <f t="shared" si="37"/>
        <v>0</v>
      </c>
    </row>
    <row r="102" spans="1:28" ht="33" customHeight="1" x14ac:dyDescent="0.2">
      <c r="A102" s="46" t="s">
        <v>197</v>
      </c>
      <c r="B102" s="46"/>
      <c r="C102" s="46"/>
      <c r="D102" s="55" t="s">
        <v>196</v>
      </c>
      <c r="E102" s="32"/>
      <c r="F102" s="32"/>
      <c r="G102" s="32"/>
      <c r="H102" s="32"/>
      <c r="I102" s="32"/>
      <c r="J102" s="33"/>
    </row>
    <row r="103" spans="1:28" ht="32.25" customHeight="1" x14ac:dyDescent="0.2">
      <c r="A103" s="53" t="s">
        <v>198</v>
      </c>
      <c r="B103" s="53">
        <v>6030</v>
      </c>
      <c r="C103" s="53" t="s">
        <v>118</v>
      </c>
      <c r="D103" s="60" t="s">
        <v>115</v>
      </c>
      <c r="E103" s="60" t="s">
        <v>160</v>
      </c>
      <c r="F103" s="74" t="s">
        <v>161</v>
      </c>
      <c r="G103" s="54">
        <f>H103+I103</f>
        <v>5000000</v>
      </c>
      <c r="H103" s="54">
        <v>5000000</v>
      </c>
      <c r="I103" s="54">
        <v>0</v>
      </c>
      <c r="J103" s="54">
        <v>0</v>
      </c>
    </row>
    <row r="104" spans="1:28" s="14" customFormat="1" ht="19.5" customHeight="1" x14ac:dyDescent="0.2">
      <c r="A104" s="46" t="s">
        <v>18</v>
      </c>
      <c r="B104" s="46" t="s">
        <v>18</v>
      </c>
      <c r="C104" s="46" t="s">
        <v>18</v>
      </c>
      <c r="D104" s="49" t="s">
        <v>19</v>
      </c>
      <c r="E104" s="47" t="s">
        <v>18</v>
      </c>
      <c r="F104" s="47" t="s">
        <v>18</v>
      </c>
      <c r="G104" s="58">
        <f>H104+I104</f>
        <v>1885906860.7</v>
      </c>
      <c r="H104" s="58">
        <f>H30+H21+H25+H44+H52+H37+H80+H85+H94+H64+H70+H14+H74+H101+H91+H77+H61+H18</f>
        <v>147006896.19999999</v>
      </c>
      <c r="I104" s="58">
        <f t="shared" ref="I104:J104" si="38">I30+I21+I25+I44+I52+I37+I80+I85+I94+I64+I70+I14+I74+I101+I91+I77+I61+I18</f>
        <v>1738899964.5</v>
      </c>
      <c r="J104" s="58">
        <f t="shared" si="38"/>
        <v>1732800844.5</v>
      </c>
      <c r="M104" s="59"/>
    </row>
    <row r="105" spans="1:28" ht="46.5" customHeight="1" x14ac:dyDescent="0.25">
      <c r="H105" s="6"/>
      <c r="I105" s="13"/>
      <c r="L105" s="3"/>
      <c r="M105" s="56"/>
    </row>
    <row r="106" spans="1:28" s="3" customFormat="1" ht="25.5" x14ac:dyDescent="0.35">
      <c r="A106" s="38" t="s">
        <v>23</v>
      </c>
      <c r="B106" s="38"/>
      <c r="C106" s="39"/>
      <c r="D106" s="39"/>
      <c r="E106" s="40"/>
      <c r="F106" s="41"/>
      <c r="G106" s="42" t="s">
        <v>24</v>
      </c>
      <c r="H106" s="34"/>
      <c r="I106" s="50"/>
      <c r="J106" s="50"/>
      <c r="L106" s="4"/>
      <c r="P106" s="8"/>
      <c r="Q106" s="9"/>
      <c r="R106" s="12"/>
      <c r="S106" s="10"/>
      <c r="T106" s="10"/>
      <c r="U106" s="10"/>
      <c r="V106" s="10"/>
      <c r="W106" s="10"/>
      <c r="X106" s="11"/>
      <c r="Y106" s="11"/>
      <c r="Z106" s="11"/>
      <c r="AA106" s="11"/>
      <c r="AB106" s="11"/>
    </row>
    <row r="107" spans="1:28" s="17" customFormat="1" ht="33.75" customHeight="1" x14ac:dyDescent="0.35">
      <c r="A107" s="43"/>
      <c r="B107" s="39"/>
      <c r="C107" s="39"/>
      <c r="D107" s="39"/>
      <c r="E107" s="39"/>
      <c r="F107" s="44"/>
      <c r="G107" s="45"/>
      <c r="H107" s="35"/>
      <c r="I107" s="35"/>
      <c r="J107" s="36"/>
      <c r="M107" s="18"/>
    </row>
    <row r="108" spans="1:28" s="17" customFormat="1" ht="25.5" x14ac:dyDescent="0.35">
      <c r="A108" s="39" t="s">
        <v>14</v>
      </c>
      <c r="B108" s="39"/>
      <c r="C108" s="39"/>
      <c r="D108" s="39"/>
      <c r="E108" s="39"/>
      <c r="F108" s="39"/>
      <c r="G108" s="42"/>
      <c r="H108" s="37"/>
      <c r="I108" s="37"/>
      <c r="J108" s="36"/>
      <c r="M108" s="18"/>
    </row>
    <row r="109" spans="1:28" s="17" customFormat="1" ht="23.45" customHeight="1" x14ac:dyDescent="0.35">
      <c r="A109" s="39" t="s">
        <v>25</v>
      </c>
      <c r="B109" s="39"/>
      <c r="C109" s="39"/>
      <c r="D109" s="39"/>
      <c r="E109" s="39"/>
      <c r="F109" s="39"/>
      <c r="G109" s="42" t="s">
        <v>16</v>
      </c>
      <c r="H109" s="37"/>
      <c r="I109" s="37"/>
      <c r="J109" s="36"/>
      <c r="M109" s="18"/>
    </row>
    <row r="110" spans="1:28" s="17" customFormat="1" ht="30" customHeight="1" x14ac:dyDescent="0.35">
      <c r="A110" s="39"/>
      <c r="B110" s="39"/>
      <c r="C110" s="39"/>
      <c r="D110" s="39"/>
      <c r="E110" s="39"/>
      <c r="F110" s="39"/>
      <c r="G110" s="42"/>
      <c r="H110" s="37"/>
      <c r="I110" s="37"/>
      <c r="J110" s="36"/>
      <c r="M110" s="18"/>
    </row>
    <row r="111" spans="1:28" s="17" customFormat="1" ht="25.5" x14ac:dyDescent="0.35">
      <c r="A111" s="75" t="s">
        <v>26</v>
      </c>
      <c r="B111" s="75"/>
      <c r="C111" s="75"/>
      <c r="D111" s="75"/>
      <c r="E111" s="39"/>
      <c r="F111" s="39"/>
      <c r="G111" s="43"/>
      <c r="J111" s="20"/>
      <c r="M111" s="18"/>
    </row>
    <row r="112" spans="1:28" s="17" customFormat="1" ht="25.5" x14ac:dyDescent="0.35">
      <c r="A112" s="40" t="s">
        <v>27</v>
      </c>
      <c r="B112" s="40"/>
      <c r="C112" s="40"/>
      <c r="D112" s="39"/>
      <c r="E112" s="39"/>
      <c r="F112" s="39"/>
      <c r="G112" s="42" t="s">
        <v>15</v>
      </c>
      <c r="H112" s="20"/>
      <c r="I112" s="20"/>
      <c r="M112" s="18"/>
    </row>
    <row r="113" spans="1:13" s="3" customFormat="1" ht="28.5" customHeight="1" x14ac:dyDescent="0.25">
      <c r="E113" s="2"/>
      <c r="M113" s="16"/>
    </row>
    <row r="114" spans="1:13" s="3" customFormat="1" ht="25.5" x14ac:dyDescent="0.25">
      <c r="A114" s="38" t="s">
        <v>228</v>
      </c>
      <c r="E114" s="2"/>
      <c r="G114" s="19"/>
      <c r="J114" s="19"/>
      <c r="L114" s="1"/>
      <c r="M114" s="7"/>
    </row>
    <row r="115" spans="1:13" ht="18" x14ac:dyDescent="0.25">
      <c r="A115" s="3"/>
      <c r="G115" s="5"/>
      <c r="H115" s="6"/>
    </row>
    <row r="116" spans="1:13" x14ac:dyDescent="0.2">
      <c r="G116" s="5"/>
    </row>
    <row r="117" spans="1:13" x14ac:dyDescent="0.2">
      <c r="H117" s="13"/>
      <c r="I117" s="13"/>
    </row>
    <row r="119" spans="1:13" x14ac:dyDescent="0.2">
      <c r="H119" s="15"/>
    </row>
    <row r="120" spans="1:13" x14ac:dyDescent="0.2">
      <c r="H120" s="13"/>
    </row>
    <row r="121" spans="1:13" x14ac:dyDescent="0.2">
      <c r="C121" s="1" t="s">
        <v>3</v>
      </c>
      <c r="H121" s="13"/>
    </row>
    <row r="123" spans="1:13" x14ac:dyDescent="0.2">
      <c r="I123" s="13"/>
    </row>
  </sheetData>
  <mergeCells count="16">
    <mergeCell ref="F11:F12"/>
    <mergeCell ref="A11:A12"/>
    <mergeCell ref="B11:B12"/>
    <mergeCell ref="C11:C12"/>
    <mergeCell ref="D11:D12"/>
    <mergeCell ref="E11:E12"/>
    <mergeCell ref="G1:J1"/>
    <mergeCell ref="G2:J2"/>
    <mergeCell ref="G11:G12"/>
    <mergeCell ref="H11:H12"/>
    <mergeCell ref="I11:J11"/>
    <mergeCell ref="A9:C9"/>
    <mergeCell ref="G3:J3"/>
    <mergeCell ref="G4:J4"/>
    <mergeCell ref="A6:J6"/>
    <mergeCell ref="A8:C8"/>
  </mergeCells>
  <phoneticPr fontId="2" type="noConversion"/>
  <printOptions horizontalCentered="1"/>
  <pageMargins left="0.39370078740157483" right="0.39370078740157483" top="0.78740157480314965" bottom="0.59055118110236227" header="0.51181102362204722" footer="0.39370078740157483"/>
  <pageSetup paperSize="9" scale="49" firstPageNumber="10" orientation="landscape" useFirstPageNumber="1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6</vt:lpstr>
      <vt:lpstr>'Додаток 6'!Заголовки_для_друку</vt:lpstr>
      <vt:lpstr>'Додаток 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2026-06-19T08:13:43Z</cp:lastPrinted>
  <dcterms:created xsi:type="dcterms:W3CDTF">2014-01-17T10:52:16Z</dcterms:created>
  <dcterms:modified xsi:type="dcterms:W3CDTF">2026-06-22T13:16:49Z</dcterms:modified>
</cp:coreProperties>
</file>