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Ухвали - 2026 8-го скл\8132-2026\після сесії\"/>
    </mc:Choice>
  </mc:AlternateContent>
  <bookViews>
    <workbookView xWindow="0" yWindow="0" windowWidth="28800" windowHeight="11730" tabRatio="744"/>
  </bookViews>
  <sheets>
    <sheet name="Додаток 3" sheetId="1" r:id="rId1"/>
  </sheets>
  <definedNames>
    <definedName name="_xlnm.Print_Titles" localSheetId="0">'Додаток 3'!$14:$14</definedName>
    <definedName name="_xlnm.Print_Area" localSheetId="0">'Додаток 3'!$A$1:$P$153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O21" i="1" l="1"/>
  <c r="O18" i="1" s="1"/>
  <c r="K21" i="1"/>
  <c r="K18" i="1" s="1"/>
  <c r="J21" i="1"/>
  <c r="J18" i="1" s="1"/>
  <c r="E21" i="1"/>
  <c r="E18" i="1" s="1"/>
  <c r="G18" i="1"/>
  <c r="H18" i="1"/>
  <c r="I18" i="1"/>
  <c r="L18" i="1"/>
  <c r="M18" i="1"/>
  <c r="N18" i="1"/>
  <c r="P80" i="1"/>
  <c r="P78" i="1" s="1"/>
  <c r="L80" i="1"/>
  <c r="F80" i="1"/>
  <c r="F78" i="1"/>
  <c r="G78" i="1"/>
  <c r="H78" i="1"/>
  <c r="I78" i="1"/>
  <c r="J78" i="1"/>
  <c r="K78" i="1"/>
  <c r="L78" i="1"/>
  <c r="M78" i="1"/>
  <c r="N78" i="1"/>
  <c r="O78" i="1"/>
  <c r="E78" i="1"/>
  <c r="P90" i="1" l="1"/>
  <c r="F90" i="1"/>
  <c r="P21" i="1"/>
  <c r="P18" i="1" s="1"/>
  <c r="F21" i="1"/>
  <c r="F18" i="1" s="1"/>
  <c r="E114" i="1" l="1"/>
  <c r="E53" i="1"/>
  <c r="E28" i="1" l="1"/>
  <c r="G53" i="1"/>
  <c r="H53" i="1"/>
  <c r="I53" i="1"/>
  <c r="P56" i="1"/>
  <c r="F56" i="1"/>
  <c r="G28" i="1"/>
  <c r="H28" i="1"/>
  <c r="I28" i="1"/>
  <c r="M28" i="1"/>
  <c r="N28" i="1"/>
  <c r="P33" i="1"/>
  <c r="F33" i="1"/>
  <c r="E112" i="1"/>
  <c r="P141" i="1"/>
  <c r="P139" i="1" s="1"/>
  <c r="L141" i="1"/>
  <c r="L139" i="1" s="1"/>
  <c r="F141" i="1"/>
  <c r="F139" i="1" s="1"/>
  <c r="O139" i="1"/>
  <c r="N139" i="1"/>
  <c r="M139" i="1"/>
  <c r="K139" i="1"/>
  <c r="J139" i="1"/>
  <c r="I139" i="1"/>
  <c r="H139" i="1"/>
  <c r="G139" i="1"/>
  <c r="E139" i="1"/>
  <c r="K132" i="1"/>
  <c r="P132" i="1"/>
  <c r="L132" i="1"/>
  <c r="F132" i="1"/>
  <c r="G126" i="1" l="1"/>
  <c r="H126" i="1"/>
  <c r="I126" i="1"/>
  <c r="J126" i="1"/>
  <c r="K126" i="1"/>
  <c r="L126" i="1"/>
  <c r="M126" i="1"/>
  <c r="N126" i="1"/>
  <c r="O126" i="1"/>
  <c r="E126" i="1"/>
  <c r="G136" i="1"/>
  <c r="H136" i="1"/>
  <c r="I136" i="1"/>
  <c r="J136" i="1"/>
  <c r="K136" i="1"/>
  <c r="L136" i="1"/>
  <c r="M136" i="1"/>
  <c r="N136" i="1"/>
  <c r="O136" i="1"/>
  <c r="E136" i="1"/>
  <c r="P138" i="1"/>
  <c r="P136" i="1" s="1"/>
  <c r="F138" i="1"/>
  <c r="F136" i="1" s="1"/>
  <c r="P133" i="1"/>
  <c r="F133" i="1"/>
  <c r="P128" i="1"/>
  <c r="F128" i="1"/>
  <c r="E123" i="1"/>
  <c r="G118" i="1"/>
  <c r="H118" i="1"/>
  <c r="I118" i="1"/>
  <c r="J118" i="1"/>
  <c r="K118" i="1"/>
  <c r="L118" i="1"/>
  <c r="M118" i="1"/>
  <c r="N118" i="1"/>
  <c r="O118" i="1"/>
  <c r="E118" i="1"/>
  <c r="P120" i="1"/>
  <c r="P118" i="1" s="1"/>
  <c r="G115" i="1"/>
  <c r="H115" i="1"/>
  <c r="I115" i="1"/>
  <c r="J115" i="1"/>
  <c r="K115" i="1"/>
  <c r="L115" i="1"/>
  <c r="M115" i="1"/>
  <c r="N115" i="1"/>
  <c r="O115" i="1"/>
  <c r="E115" i="1"/>
  <c r="P117" i="1"/>
  <c r="P115" i="1" s="1"/>
  <c r="F117" i="1"/>
  <c r="F115" i="1" s="1"/>
  <c r="F120" i="1" l="1"/>
  <c r="F118" i="1" s="1"/>
  <c r="E109" i="1" l="1"/>
  <c r="E52" i="1"/>
  <c r="E42" i="1"/>
  <c r="P135" i="1"/>
  <c r="P134" i="1" s="1"/>
  <c r="P130" i="1" s="1"/>
  <c r="L135" i="1"/>
  <c r="L134" i="1" s="1"/>
  <c r="L130" i="1" s="1"/>
  <c r="K135" i="1"/>
  <c r="K134" i="1" s="1"/>
  <c r="K130" i="1" s="1"/>
  <c r="O134" i="1"/>
  <c r="O130" i="1" s="1"/>
  <c r="N134" i="1"/>
  <c r="N130" i="1" s="1"/>
  <c r="M134" i="1"/>
  <c r="M130" i="1" s="1"/>
  <c r="J134" i="1"/>
  <c r="J130" i="1" s="1"/>
  <c r="I134" i="1"/>
  <c r="I130" i="1" s="1"/>
  <c r="H134" i="1"/>
  <c r="H130" i="1" s="1"/>
  <c r="G134" i="1"/>
  <c r="G130" i="1" s="1"/>
  <c r="F134" i="1"/>
  <c r="F130" i="1" s="1"/>
  <c r="E134" i="1"/>
  <c r="E130" i="1" s="1"/>
  <c r="P125" i="1"/>
  <c r="P124" i="1" s="1"/>
  <c r="L125" i="1"/>
  <c r="L124" i="1" s="1"/>
  <c r="L121" i="1" s="1"/>
  <c r="K125" i="1"/>
  <c r="K124" i="1" s="1"/>
  <c r="K121" i="1" s="1"/>
  <c r="O124" i="1"/>
  <c r="O121" i="1" s="1"/>
  <c r="N124" i="1"/>
  <c r="N121" i="1" s="1"/>
  <c r="M124" i="1"/>
  <c r="M121" i="1" s="1"/>
  <c r="J124" i="1"/>
  <c r="J121" i="1" s="1"/>
  <c r="I124" i="1"/>
  <c r="I121" i="1" s="1"/>
  <c r="H124" i="1"/>
  <c r="H121" i="1" s="1"/>
  <c r="G124" i="1"/>
  <c r="G121" i="1" s="1"/>
  <c r="F124" i="1"/>
  <c r="E124" i="1"/>
  <c r="E121" i="1" s="1"/>
  <c r="G101" i="1"/>
  <c r="H101" i="1"/>
  <c r="I101" i="1"/>
  <c r="J101" i="1"/>
  <c r="M101" i="1"/>
  <c r="N101" i="1"/>
  <c r="O101" i="1"/>
  <c r="E101" i="1"/>
  <c r="P103" i="1"/>
  <c r="P101" i="1" s="1"/>
  <c r="L103" i="1"/>
  <c r="L101" i="1" s="1"/>
  <c r="K103" i="1"/>
  <c r="K101" i="1" s="1"/>
  <c r="F103" i="1"/>
  <c r="F101" i="1" s="1"/>
  <c r="P95" i="1"/>
  <c r="L95" i="1"/>
  <c r="F95" i="1"/>
  <c r="J87" i="1"/>
  <c r="O60" i="1"/>
  <c r="J60" i="1"/>
  <c r="P60" i="1" s="1"/>
  <c r="F60" i="1"/>
  <c r="J31" i="1"/>
  <c r="J28" i="1" s="1"/>
  <c r="J26" i="1"/>
  <c r="P129" i="1"/>
  <c r="P126" i="1" s="1"/>
  <c r="F129" i="1"/>
  <c r="F126" i="1" s="1"/>
  <c r="L60" i="1" l="1"/>
  <c r="K60" i="1"/>
  <c r="P123" i="1"/>
  <c r="P121" i="1" s="1"/>
  <c r="F123" i="1"/>
  <c r="F121" i="1" s="1"/>
  <c r="P114" i="1"/>
  <c r="L114" i="1"/>
  <c r="P96" i="1"/>
  <c r="L96" i="1"/>
  <c r="F96" i="1"/>
  <c r="P86" i="1"/>
  <c r="L86" i="1"/>
  <c r="F86" i="1"/>
  <c r="P77" i="1"/>
  <c r="L77" i="1"/>
  <c r="F77" i="1"/>
  <c r="P73" i="1"/>
  <c r="L73" i="1"/>
  <c r="F73" i="1"/>
  <c r="E70" i="1"/>
  <c r="G65" i="1"/>
  <c r="H65" i="1"/>
  <c r="I65" i="1"/>
  <c r="J65" i="1"/>
  <c r="K65" i="1"/>
  <c r="M65" i="1"/>
  <c r="N65" i="1"/>
  <c r="O65" i="1"/>
  <c r="E65" i="1"/>
  <c r="P67" i="1"/>
  <c r="P65" i="1" s="1"/>
  <c r="L67" i="1"/>
  <c r="L65" i="1" s="1"/>
  <c r="F67" i="1"/>
  <c r="F65" i="1" s="1"/>
  <c r="G62" i="1"/>
  <c r="H62" i="1"/>
  <c r="I62" i="1"/>
  <c r="J62" i="1"/>
  <c r="K62" i="1"/>
  <c r="M62" i="1"/>
  <c r="N62" i="1"/>
  <c r="O62" i="1"/>
  <c r="E62" i="1"/>
  <c r="P64" i="1"/>
  <c r="P62" i="1" s="1"/>
  <c r="L64" i="1"/>
  <c r="L62" i="1" s="1"/>
  <c r="F64" i="1"/>
  <c r="F62" i="1" s="1"/>
  <c r="J61" i="1"/>
  <c r="J53" i="1" s="1"/>
  <c r="F61" i="1"/>
  <c r="P55" i="1"/>
  <c r="F55" i="1"/>
  <c r="P20" i="1"/>
  <c r="F20" i="1"/>
  <c r="P61" i="1" l="1"/>
  <c r="E94" i="1"/>
  <c r="E45" i="1"/>
  <c r="G93" i="1" l="1"/>
  <c r="G91" i="1" s="1"/>
  <c r="H93" i="1"/>
  <c r="H91" i="1" s="1"/>
  <c r="I93" i="1"/>
  <c r="I91" i="1" s="1"/>
  <c r="J93" i="1"/>
  <c r="J91" i="1" s="1"/>
  <c r="K93" i="1"/>
  <c r="K91" i="1" s="1"/>
  <c r="M93" i="1"/>
  <c r="M91" i="1" s="1"/>
  <c r="N93" i="1"/>
  <c r="N91" i="1" s="1"/>
  <c r="O93" i="1"/>
  <c r="O91" i="1" s="1"/>
  <c r="E93" i="1"/>
  <c r="E91" i="1" s="1"/>
  <c r="L94" i="1"/>
  <c r="L93" i="1" s="1"/>
  <c r="L91" i="1" s="1"/>
  <c r="F94" i="1"/>
  <c r="F93" i="1" s="1"/>
  <c r="F91" i="1" s="1"/>
  <c r="H88" i="1"/>
  <c r="H84" i="1" s="1"/>
  <c r="E88" i="1"/>
  <c r="E84" i="1" s="1"/>
  <c r="E15" i="1"/>
  <c r="E41" i="1"/>
  <c r="E43" i="1"/>
  <c r="G44" i="1"/>
  <c r="G39" i="1" s="1"/>
  <c r="H44" i="1"/>
  <c r="H39" i="1" s="1"/>
  <c r="I44" i="1"/>
  <c r="I39" i="1" s="1"/>
  <c r="J44" i="1"/>
  <c r="J39" i="1" s="1"/>
  <c r="K44" i="1"/>
  <c r="M44" i="1"/>
  <c r="M39" i="1" s="1"/>
  <c r="N44" i="1"/>
  <c r="N39" i="1" s="1"/>
  <c r="O44" i="1"/>
  <c r="L45" i="1"/>
  <c r="P94" i="1" l="1"/>
  <c r="P93" i="1" s="1"/>
  <c r="P91" i="1" s="1"/>
  <c r="P45" i="1"/>
  <c r="F45" i="1"/>
  <c r="P42" i="1"/>
  <c r="L42" i="1"/>
  <c r="F42" i="1"/>
  <c r="P52" i="1" l="1"/>
  <c r="P51" i="1" s="1"/>
  <c r="L52" i="1"/>
  <c r="L51" i="1" s="1"/>
  <c r="F52" i="1"/>
  <c r="F51" i="1" s="1"/>
  <c r="O51" i="1"/>
  <c r="O48" i="1" s="1"/>
  <c r="N51" i="1"/>
  <c r="N48" i="1" s="1"/>
  <c r="M51" i="1"/>
  <c r="M48" i="1" s="1"/>
  <c r="K51" i="1"/>
  <c r="K48" i="1" s="1"/>
  <c r="J51" i="1"/>
  <c r="J48" i="1" s="1"/>
  <c r="I51" i="1"/>
  <c r="I48" i="1" s="1"/>
  <c r="H51" i="1"/>
  <c r="H48" i="1" s="1"/>
  <c r="G51" i="1"/>
  <c r="G48" i="1" s="1"/>
  <c r="E51" i="1"/>
  <c r="E48" i="1" s="1"/>
  <c r="P25" i="1" l="1"/>
  <c r="P24" i="1" s="1"/>
  <c r="L25" i="1"/>
  <c r="L24" i="1" s="1"/>
  <c r="L22" i="1" s="1"/>
  <c r="F25" i="1"/>
  <c r="F24" i="1" s="1"/>
  <c r="F22" i="1" s="1"/>
  <c r="O24" i="1"/>
  <c r="N24" i="1"/>
  <c r="N22" i="1" s="1"/>
  <c r="M24" i="1"/>
  <c r="M22" i="1" s="1"/>
  <c r="K24" i="1"/>
  <c r="J24" i="1"/>
  <c r="I24" i="1"/>
  <c r="I22" i="1" s="1"/>
  <c r="H24" i="1"/>
  <c r="H22" i="1" s="1"/>
  <c r="G24" i="1"/>
  <c r="G22" i="1" s="1"/>
  <c r="E24" i="1"/>
  <c r="E22" i="1" s="1"/>
  <c r="J22" i="1" l="1"/>
  <c r="P57" i="1"/>
  <c r="L57" i="1"/>
  <c r="F57" i="1"/>
  <c r="E44" i="1" l="1"/>
  <c r="E39" i="1" s="1"/>
  <c r="P43" i="1"/>
  <c r="P41" i="1"/>
  <c r="F43" i="1"/>
  <c r="F41" i="1" l="1"/>
  <c r="P83" i="1" l="1"/>
  <c r="P81" i="1" s="1"/>
  <c r="L83" i="1"/>
  <c r="L81" i="1" s="1"/>
  <c r="F83" i="1"/>
  <c r="F81" i="1" s="1"/>
  <c r="O81" i="1"/>
  <c r="N81" i="1"/>
  <c r="M81" i="1"/>
  <c r="K81" i="1"/>
  <c r="J81" i="1"/>
  <c r="I81" i="1"/>
  <c r="H81" i="1"/>
  <c r="G81" i="1"/>
  <c r="E81" i="1"/>
  <c r="P70" i="1"/>
  <c r="P68" i="1" s="1"/>
  <c r="L70" i="1"/>
  <c r="L68" i="1" s="1"/>
  <c r="F70" i="1"/>
  <c r="F68" i="1" s="1"/>
  <c r="O68" i="1"/>
  <c r="N68" i="1"/>
  <c r="M68" i="1"/>
  <c r="K68" i="1"/>
  <c r="J68" i="1"/>
  <c r="I68" i="1"/>
  <c r="H68" i="1"/>
  <c r="G68" i="1"/>
  <c r="E68" i="1"/>
  <c r="P50" i="1"/>
  <c r="P48" i="1" s="1"/>
  <c r="L50" i="1"/>
  <c r="L48" i="1" s="1"/>
  <c r="F50" i="1"/>
  <c r="F48" i="1" s="1"/>
  <c r="P36" i="1"/>
  <c r="F36" i="1"/>
  <c r="P17" i="1"/>
  <c r="P15" i="1" s="1"/>
  <c r="F17" i="1"/>
  <c r="F15" i="1" s="1"/>
  <c r="O15" i="1"/>
  <c r="N15" i="1"/>
  <c r="M15" i="1"/>
  <c r="L15" i="1"/>
  <c r="K15" i="1"/>
  <c r="J15" i="1"/>
  <c r="I15" i="1"/>
  <c r="H15" i="1"/>
  <c r="G15" i="1"/>
  <c r="G74" i="1" l="1"/>
  <c r="G71" i="1" s="1"/>
  <c r="H74" i="1"/>
  <c r="H71" i="1" s="1"/>
  <c r="I74" i="1"/>
  <c r="I71" i="1" s="1"/>
  <c r="J74" i="1"/>
  <c r="J71" i="1" s="1"/>
  <c r="K74" i="1"/>
  <c r="K71" i="1" s="1"/>
  <c r="M74" i="1"/>
  <c r="M71" i="1" s="1"/>
  <c r="N74" i="1"/>
  <c r="N71" i="1" s="1"/>
  <c r="O74" i="1"/>
  <c r="O71" i="1" s="1"/>
  <c r="E74" i="1"/>
  <c r="E71" i="1" s="1"/>
  <c r="P75" i="1"/>
  <c r="P74" i="1" s="1"/>
  <c r="L75" i="1"/>
  <c r="L74" i="1" s="1"/>
  <c r="L71" i="1" s="1"/>
  <c r="F75" i="1"/>
  <c r="F74" i="1" s="1"/>
  <c r="E113" i="1" l="1"/>
  <c r="P27" i="1"/>
  <c r="K27" i="1"/>
  <c r="O27" i="1" s="1"/>
  <c r="P100" i="1"/>
  <c r="P99" i="1" s="1"/>
  <c r="P97" i="1" s="1"/>
  <c r="G99" i="1"/>
  <c r="G97" i="1" s="1"/>
  <c r="G89" i="1" s="1"/>
  <c r="H99" i="1"/>
  <c r="H97" i="1" s="1"/>
  <c r="I99" i="1"/>
  <c r="I97" i="1" s="1"/>
  <c r="I89" i="1" s="1"/>
  <c r="I88" i="1" s="1"/>
  <c r="I84" i="1" s="1"/>
  <c r="J99" i="1"/>
  <c r="J97" i="1" s="1"/>
  <c r="J89" i="1" s="1"/>
  <c r="K99" i="1"/>
  <c r="K97" i="1" s="1"/>
  <c r="K89" i="1" s="1"/>
  <c r="K88" i="1" s="1"/>
  <c r="L99" i="1"/>
  <c r="L97" i="1" s="1"/>
  <c r="L89" i="1" s="1"/>
  <c r="M99" i="1"/>
  <c r="M97" i="1" s="1"/>
  <c r="M89" i="1" s="1"/>
  <c r="N99" i="1"/>
  <c r="N97" i="1" s="1"/>
  <c r="N89" i="1" s="1"/>
  <c r="O99" i="1"/>
  <c r="O97" i="1" s="1"/>
  <c r="O89" i="1" s="1"/>
  <c r="O88" i="1" s="1"/>
  <c r="E99" i="1"/>
  <c r="E97" i="1" s="1"/>
  <c r="F100" i="1"/>
  <c r="F99" i="1" s="1"/>
  <c r="F97" i="1" s="1"/>
  <c r="M88" i="1" l="1"/>
  <c r="M84" i="1" s="1"/>
  <c r="G88" i="1"/>
  <c r="G84" i="1" s="1"/>
  <c r="N88" i="1"/>
  <c r="N84" i="1" s="1"/>
  <c r="L88" i="1"/>
  <c r="L84" i="1" s="1"/>
  <c r="P89" i="1"/>
  <c r="P88" i="1" s="1"/>
  <c r="J88" i="1"/>
  <c r="J84" i="1" s="1"/>
  <c r="F89" i="1"/>
  <c r="F88" i="1" s="1"/>
  <c r="P113" i="1"/>
  <c r="L113" i="1"/>
  <c r="F113" i="1"/>
  <c r="K87" i="1" l="1"/>
  <c r="K84" i="1" s="1"/>
  <c r="P87" i="1"/>
  <c r="P84" i="1" s="1"/>
  <c r="F87" i="1"/>
  <c r="F84" i="1" s="1"/>
  <c r="P76" i="1"/>
  <c r="P71" i="1" s="1"/>
  <c r="F76" i="1"/>
  <c r="F71" i="1" s="1"/>
  <c r="K58" i="1"/>
  <c r="K53" i="1" s="1"/>
  <c r="P59" i="1"/>
  <c r="F59" i="1"/>
  <c r="F53" i="1" s="1"/>
  <c r="P58" i="1"/>
  <c r="P53" i="1" s="1"/>
  <c r="P47" i="1"/>
  <c r="O47" i="1"/>
  <c r="O39" i="1" s="1"/>
  <c r="K47" i="1"/>
  <c r="K39" i="1" s="1"/>
  <c r="P31" i="1"/>
  <c r="O31" i="1"/>
  <c r="O28" i="1" s="1"/>
  <c r="K31" i="1"/>
  <c r="K28" i="1" s="1"/>
  <c r="P26" i="1"/>
  <c r="P22" i="1" s="1"/>
  <c r="K26" i="1"/>
  <c r="K22" i="1" s="1"/>
  <c r="P32" i="1"/>
  <c r="O87" i="1" l="1"/>
  <c r="O84" i="1" s="1"/>
  <c r="O58" i="1"/>
  <c r="O53" i="1" s="1"/>
  <c r="O26" i="1"/>
  <c r="O22" i="1" s="1"/>
  <c r="L46" i="1" l="1"/>
  <c r="L44" i="1" s="1"/>
  <c r="L39" i="1" s="1"/>
  <c r="P46" i="1"/>
  <c r="P44" i="1" s="1"/>
  <c r="P39" i="1" s="1"/>
  <c r="F46" i="1" l="1"/>
  <c r="F44" i="1" s="1"/>
  <c r="F39" i="1" s="1"/>
  <c r="P30" i="1" l="1"/>
  <c r="P28" i="1" s="1"/>
  <c r="L30" i="1"/>
  <c r="L28" i="1" s="1"/>
  <c r="F30" i="1"/>
  <c r="F28" i="1" s="1"/>
  <c r="H106" i="1"/>
  <c r="I106" i="1"/>
  <c r="F106" i="1" s="1"/>
  <c r="J106" i="1"/>
  <c r="K106" i="1"/>
  <c r="L106" i="1"/>
  <c r="M106" i="1"/>
  <c r="N106" i="1"/>
  <c r="O106" i="1"/>
  <c r="P106" i="1" l="1"/>
  <c r="G37" i="1"/>
  <c r="G34" i="1" s="1"/>
  <c r="H37" i="1"/>
  <c r="H34" i="1" s="1"/>
  <c r="I37" i="1"/>
  <c r="I34" i="1" s="1"/>
  <c r="J37" i="1"/>
  <c r="J34" i="1" s="1"/>
  <c r="K37" i="1"/>
  <c r="K34" i="1" s="1"/>
  <c r="L37" i="1"/>
  <c r="L34" i="1" s="1"/>
  <c r="M37" i="1"/>
  <c r="M34" i="1" s="1"/>
  <c r="N37" i="1"/>
  <c r="N34" i="1" s="1"/>
  <c r="O37" i="1"/>
  <c r="O34" i="1" s="1"/>
  <c r="F38" i="1"/>
  <c r="F37" i="1" s="1"/>
  <c r="F34" i="1" s="1"/>
  <c r="E37" i="1" l="1"/>
  <c r="E34" i="1" s="1"/>
  <c r="P38" i="1"/>
  <c r="P37" i="1" s="1"/>
  <c r="P34" i="1" s="1"/>
  <c r="F109" i="1" l="1"/>
  <c r="F108" i="1" s="1"/>
  <c r="L109" i="1"/>
  <c r="L108" i="1" s="1"/>
  <c r="O108" i="1"/>
  <c r="N108" i="1"/>
  <c r="M108" i="1"/>
  <c r="K108" i="1"/>
  <c r="J108" i="1"/>
  <c r="I108" i="1"/>
  <c r="H108" i="1"/>
  <c r="G108" i="1"/>
  <c r="P112" i="1"/>
  <c r="P111" i="1" s="1"/>
  <c r="P110" i="1" s="1"/>
  <c r="L112" i="1"/>
  <c r="L111" i="1" s="1"/>
  <c r="L110" i="1" s="1"/>
  <c r="O111" i="1"/>
  <c r="O110" i="1" s="1"/>
  <c r="N111" i="1"/>
  <c r="N110" i="1" s="1"/>
  <c r="M111" i="1"/>
  <c r="M110" i="1" s="1"/>
  <c r="K111" i="1"/>
  <c r="K110" i="1" s="1"/>
  <c r="J111" i="1"/>
  <c r="J110" i="1" s="1"/>
  <c r="I111" i="1"/>
  <c r="I110" i="1" s="1"/>
  <c r="H111" i="1"/>
  <c r="H110" i="1" s="1"/>
  <c r="G111" i="1"/>
  <c r="G110" i="1" s="1"/>
  <c r="J104" i="1" l="1"/>
  <c r="G104" i="1"/>
  <c r="I104" i="1"/>
  <c r="M104" i="1"/>
  <c r="L104" i="1"/>
  <c r="H104" i="1"/>
  <c r="K104" i="1"/>
  <c r="N104" i="1"/>
  <c r="O104" i="1"/>
  <c r="N58" i="1"/>
  <c r="N53" i="1" s="1"/>
  <c r="M58" i="1"/>
  <c r="M53" i="1" s="1"/>
  <c r="L58" i="1"/>
  <c r="L53" i="1" s="1"/>
  <c r="P109" i="1"/>
  <c r="P108" i="1" s="1"/>
  <c r="P104" i="1" s="1"/>
  <c r="E108" i="1"/>
  <c r="E111" i="1"/>
  <c r="E110" i="1" s="1"/>
  <c r="F112" i="1"/>
  <c r="F111" i="1" s="1"/>
  <c r="F110" i="1" s="1"/>
  <c r="F104" i="1" l="1"/>
  <c r="E104" i="1"/>
  <c r="P107" i="1"/>
  <c r="F107" i="1"/>
</calcChain>
</file>

<file path=xl/sharedStrings.xml><?xml version="1.0" encoding="utf-8"?>
<sst xmlns="http://schemas.openxmlformats.org/spreadsheetml/2006/main" count="421" uniqueCount="292">
  <si>
    <t>Загальний фонд</t>
  </si>
  <si>
    <t>Спеціальний фонд</t>
  </si>
  <si>
    <t>Разом</t>
  </si>
  <si>
    <t>Всього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</si>
  <si>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</si>
  <si>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</si>
  <si>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</si>
  <si>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</si>
  <si>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</si>
  <si>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у тому числі бюджет розвитку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</si>
  <si>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</si>
  <si>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</si>
  <si>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</si>
  <si>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</si>
  <si>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(код бюджету)</t>
  </si>
  <si>
    <t>(грн)</t>
  </si>
  <si>
    <t>Ліліана РИМАР</t>
  </si>
  <si>
    <t>Вікторія ДОВЖИК</t>
  </si>
  <si>
    <t>від ______________ № _____</t>
  </si>
  <si>
    <t>Зміни до розподілу видатків бюджету Львівської міської територіальної громади на 2026 рік</t>
  </si>
  <si>
    <t xml:space="preserve">         Візи:</t>
  </si>
  <si>
    <t xml:space="preserve">            Затверджено</t>
  </si>
  <si>
    <t>ухвалою міської ради</t>
  </si>
  <si>
    <t xml:space="preserve">Секретар ради </t>
  </si>
  <si>
    <t>Маркіян ЛОПАЧАК</t>
  </si>
  <si>
    <t>Директор департаменту фінансової політики</t>
  </si>
  <si>
    <t>Заступник директора департаменту фінансової</t>
  </si>
  <si>
    <t>політики - начальник управління бюджету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</si>
  <si>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</si>
  <si>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</si>
  <si>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</si>
  <si>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</si>
  <si>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0133</t>
  </si>
  <si>
    <t>Інша діяльність у сфері державного управління</t>
  </si>
  <si>
    <t>3700000</t>
  </si>
  <si>
    <t>Департамент фінансової політики Львівської міської ради</t>
  </si>
  <si>
    <t>3710000</t>
  </si>
  <si>
    <t>3710160</t>
  </si>
  <si>
    <t>у тому числі на упорядкування видатків на утримання апарату управління виконавчих органів Львівської міської ради</t>
  </si>
  <si>
    <t>0700000</t>
  </si>
  <si>
    <t>Управління охорони здоров'я департаменту гуманітарної політики Львівської міської ради</t>
  </si>
  <si>
    <t>0710000</t>
  </si>
  <si>
    <t>4700000</t>
  </si>
  <si>
    <t>Офіс агломерації та розвитку громад Львівської міської ради</t>
  </si>
  <si>
    <t>4710000</t>
  </si>
  <si>
    <t>3717693</t>
  </si>
  <si>
    <t>7693</t>
  </si>
  <si>
    <t>0490</t>
  </si>
  <si>
    <t>Інші заходи, пов'язані з економічною діяльністю</t>
  </si>
  <si>
    <t xml:space="preserve"> - видатки на здійснення повноважень органів місцевого самоврядування</t>
  </si>
  <si>
    <t>3710180</t>
  </si>
  <si>
    <t xml:space="preserve"> - на коригування міжбюджетних трансфертів</t>
  </si>
  <si>
    <t>4080</t>
  </si>
  <si>
    <t>Інші заклади та заходи в галузі культури і мистецтва</t>
  </si>
  <si>
    <t>0829</t>
  </si>
  <si>
    <t>0800000</t>
  </si>
  <si>
    <t>Управління соціального захисту департаменту гуманітарної політики Львівської міської ради</t>
  </si>
  <si>
    <t>0810000</t>
  </si>
  <si>
    <t>1000000</t>
  </si>
  <si>
    <t>Управління культури департаменту освіти та культури Львівської міської ради</t>
  </si>
  <si>
    <t>1010000</t>
  </si>
  <si>
    <t>Грошова компенсація за належні для отримання жилі приміщення для сімей осіб, визначених пунктами 2 – 5 частини першої статті 10-1 Закону України `Про статус ветеранів війни, гарантії їх соціального захисту`, для осіб з інвалідністю I –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 – 14 частини другої статті 7 Закону України `Про статус ветеранів війни, гарантії їх соціального захисту`, та які потребують поліпшення житлових умов</t>
  </si>
  <si>
    <t>3221</t>
  </si>
  <si>
    <t>0813221</t>
  </si>
  <si>
    <t>1060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</si>
  <si>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</si>
  <si>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</si>
  <si>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</si>
  <si>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0710160</t>
  </si>
  <si>
    <t>Членські внески до асоціацій органів місцевого самоврядування</t>
  </si>
  <si>
    <t>4717680</t>
  </si>
  <si>
    <t>7680</t>
  </si>
  <si>
    <t>1014080</t>
  </si>
  <si>
    <t>1014082</t>
  </si>
  <si>
    <t>4082</t>
  </si>
  <si>
    <t>Інші заходи в галузі культури і мистецтва</t>
  </si>
  <si>
    <t xml:space="preserve">                 Додаток 3</t>
  </si>
  <si>
    <t>3717690</t>
  </si>
  <si>
    <t>7690</t>
  </si>
  <si>
    <t>Інша економічна діяльність</t>
  </si>
  <si>
    <t>0717367</t>
  </si>
  <si>
    <t>7367</t>
  </si>
  <si>
    <t xml:space="preserve">Реалізація проектів у рамках Програми відновлення України III
</t>
  </si>
  <si>
    <t>0600000</t>
  </si>
  <si>
    <t>Управління освітньої інфраструктури департаменту освіти та культури Львівської міської ради</t>
  </si>
  <si>
    <t>0610000</t>
  </si>
  <si>
    <t>0611300</t>
  </si>
  <si>
    <t>1300</t>
  </si>
  <si>
    <t>0990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</si>
  <si>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</si>
  <si>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0712170</t>
  </si>
  <si>
    <t>2170</t>
  </si>
  <si>
    <t>0763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</si>
  <si>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</si>
  <si>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1014083</t>
  </si>
  <si>
    <t>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</si>
  <si>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</si>
  <si>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1200000</t>
  </si>
  <si>
    <t>Департамент житлового господарства та інфраструктури Львівської міської ради</t>
  </si>
  <si>
    <t>1210000</t>
  </si>
  <si>
    <t>1216091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</si>
  <si>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</si>
  <si>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</si>
  <si>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</si>
  <si>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1217480</t>
  </si>
  <si>
    <t>7480</t>
  </si>
  <si>
    <t>0456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</si>
  <si>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</si>
  <si>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1900000</t>
  </si>
  <si>
    <t>Департамент міської мобільності та вуличної інфраструктури Львівської міської ради</t>
  </si>
  <si>
    <t>1910000</t>
  </si>
  <si>
    <t>1917480</t>
  </si>
  <si>
    <t>2700000</t>
  </si>
  <si>
    <t xml:space="preserve"> Департамент економічного розвитку Львівської міської ради</t>
  </si>
  <si>
    <t>2710000</t>
  </si>
  <si>
    <t>2717330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</si>
  <si>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</si>
  <si>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</si>
  <si>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3718600</t>
  </si>
  <si>
    <t>8600</t>
  </si>
  <si>
    <t>0170</t>
  </si>
  <si>
    <t>Обслуговування місцевого боргу</t>
  </si>
  <si>
    <t>3200000</t>
  </si>
  <si>
    <t>Департамент освіти та культури Львівської міської ради</t>
  </si>
  <si>
    <t>3210000</t>
  </si>
  <si>
    <t>3211090</t>
  </si>
  <si>
    <t>1090</t>
  </si>
  <si>
    <t>Підготовка кадрів закладами професійної освіти та іншими закладами освіти</t>
  </si>
  <si>
    <t>3211091</t>
  </si>
  <si>
    <t>1091</t>
  </si>
  <si>
    <t>0930</t>
  </si>
  <si>
    <t>Підготовка кадрів закладами професійної освіти та іншими закладами освіти за рахунок коштів місцевого бюджету</t>
  </si>
  <si>
    <t>0617366</t>
  </si>
  <si>
    <t>7366</t>
  </si>
  <si>
    <t>Реалізація проектів у рамках Надзвичайної кредитної програми для відновлення України</t>
  </si>
  <si>
    <t>1917420</t>
  </si>
  <si>
    <t>7420</t>
  </si>
  <si>
    <t>Забезпечення надання послуг з перевезення пасажирів електротранспортом</t>
  </si>
  <si>
    <t>1917421</t>
  </si>
  <si>
    <t>7421</t>
  </si>
  <si>
    <t>0453</t>
  </si>
  <si>
    <t>Утримання та розвиток наземного електротранспорту</t>
  </si>
  <si>
    <t>0100000</t>
  </si>
  <si>
    <t>Департамент "Секретаріат ради" Львівської міської ради</t>
  </si>
  <si>
    <t>0110000</t>
  </si>
  <si>
    <t>0110160</t>
  </si>
  <si>
    <t>0810160</t>
  </si>
  <si>
    <t>1100000</t>
  </si>
  <si>
    <t>Офіс спорту Львівської міської ради</t>
  </si>
  <si>
    <t>1110000</t>
  </si>
  <si>
    <t>1110160</t>
  </si>
  <si>
    <t>1800000</t>
  </si>
  <si>
    <t>Офіс охорони культурної спадщини Львівської міської ради</t>
  </si>
  <si>
    <t>1810000</t>
  </si>
  <si>
    <t>1810160</t>
  </si>
  <si>
    <t>2300000</t>
  </si>
  <si>
    <t>Департамент "Адміністрація міського голови" Львівської міської ради</t>
  </si>
  <si>
    <t>2310000</t>
  </si>
  <si>
    <t>2310160</t>
  </si>
  <si>
    <t>1011080</t>
  </si>
  <si>
    <t>1080</t>
  </si>
  <si>
    <t>0960</t>
  </si>
  <si>
    <t>Надання спеціалізованої освіти мистецькими школами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</si>
  <si>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</si>
  <si>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</si>
  <si>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</si>
  <si>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</si>
  <si>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1216030</t>
  </si>
  <si>
    <t>6030</t>
  </si>
  <si>
    <t>0620</t>
  </si>
  <si>
    <t>Організація благоустрою населених пунктів</t>
  </si>
  <si>
    <t>0611020</t>
  </si>
  <si>
    <t>1020</t>
  </si>
  <si>
    <t>Надання загальної середньої освіти за рахунок коштів місцевого бюджету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</si>
  <si>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</si>
  <si>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</si>
  <si>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</si>
  <si>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</si>
  <si>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1115060</t>
  </si>
  <si>
    <t>5060</t>
  </si>
  <si>
    <t>Інші заходи з розвитку фізичної культури та спорту</t>
  </si>
  <si>
    <t>1115062</t>
  </si>
  <si>
    <t>5062</t>
  </si>
  <si>
    <t>0810</t>
  </si>
  <si>
    <t>Підтримка спорту вищих досягнень та організацій, які здійснюють фізкультурно-спортивну діяльність в регіоні</t>
  </si>
  <si>
    <t>1014010</t>
  </si>
  <si>
    <t>4010</t>
  </si>
  <si>
    <t>0821</t>
  </si>
  <si>
    <t>Фінансова підтримка театрів</t>
  </si>
  <si>
    <t>2717690</t>
  </si>
  <si>
    <t>2717693</t>
  </si>
  <si>
    <t>1014081</t>
  </si>
  <si>
    <t>4081</t>
  </si>
  <si>
    <t>Забезпечення діяльності інших закладів в галузі культури і мистецтва</t>
  </si>
  <si>
    <t>2800000</t>
  </si>
  <si>
    <t>Департамент природних ресурсів та будівництва Львівської міської ради</t>
  </si>
  <si>
    <t>2810000</t>
  </si>
  <si>
    <t>2814080</t>
  </si>
  <si>
    <t>2814081</t>
  </si>
  <si>
    <t>0200000</t>
  </si>
  <si>
    <t>Виконавчий комітет Львівської міської ради</t>
  </si>
  <si>
    <t>0210000</t>
  </si>
  <si>
    <t>0210160</t>
  </si>
  <si>
    <t>1210160</t>
  </si>
  <si>
    <t>1218340</t>
  </si>
  <si>
    <t>8340</t>
  </si>
  <si>
    <t>0540</t>
  </si>
  <si>
    <t>Природоохоронні заходи за рахунок цільових фондів</t>
  </si>
  <si>
    <t>1400000</t>
  </si>
  <si>
    <t>Управління екології та природних ресурсів департаменту природних ресурсів та будівництва Львівської міської ради</t>
  </si>
  <si>
    <t>1410000</t>
  </si>
  <si>
    <t>1410160</t>
  </si>
  <si>
    <t>1600000</t>
  </si>
  <si>
    <t>Департамент архітектури та просторового розвитку Львівської міської ради</t>
  </si>
  <si>
    <t>1610000</t>
  </si>
  <si>
    <t>1610160</t>
  </si>
  <si>
    <t>1910160</t>
  </si>
  <si>
    <t>1918230</t>
  </si>
  <si>
    <t>8230</t>
  </si>
  <si>
    <t>0380</t>
  </si>
  <si>
    <t>Інші заходи громадського порядку та безпеки</t>
  </si>
  <si>
    <t>2710160</t>
  </si>
  <si>
    <t>2818330</t>
  </si>
  <si>
    <t>8330</t>
  </si>
  <si>
    <t>Інша діяльність у сфері екології та охорони природних ресурсів</t>
  </si>
  <si>
    <t>3718710</t>
  </si>
  <si>
    <t>8710</t>
  </si>
  <si>
    <t>Резервний фонд місцевого бюджету</t>
  </si>
  <si>
    <t>4300000</t>
  </si>
  <si>
    <t xml:space="preserve"> Личаківська районна адміністрація Львівської міської ради</t>
  </si>
  <si>
    <t>4310000</t>
  </si>
  <si>
    <t>4316030</t>
  </si>
  <si>
    <t>4400000</t>
  </si>
  <si>
    <t>Франківська районна адміністрація Львівської міської ради</t>
  </si>
  <si>
    <t>4410000</t>
  </si>
  <si>
    <t>6090</t>
  </si>
  <si>
    <t>Інша діяльність у сфері житлово-комунального господарства</t>
  </si>
  <si>
    <t>4416090</t>
  </si>
  <si>
    <t>1217670</t>
  </si>
  <si>
    <t>7670</t>
  </si>
  <si>
    <t>Внески до статутного капіталу суб'єктів господарювання</t>
  </si>
  <si>
    <t>2817670</t>
  </si>
  <si>
    <t>3600000</t>
  </si>
  <si>
    <t>Управління земельних ресурсів департаменту природних ресурсів та будівництва Львівської міської ради</t>
  </si>
  <si>
    <t>3610000</t>
  </si>
  <si>
    <t>3617330</t>
  </si>
  <si>
    <t>4316080</t>
  </si>
  <si>
    <t>6080</t>
  </si>
  <si>
    <t>Реалізація державних та місцевих житлових програм</t>
  </si>
  <si>
    <t>4316081</t>
  </si>
  <si>
    <t>6081</t>
  </si>
  <si>
    <t>0610</t>
  </si>
  <si>
    <t>Підготовка та реалізація публічних інвестиційних проектів/програм публічних інвестицій в галузі (секторі) «Житло» за рахунок коштів місцевого бюджету</t>
  </si>
  <si>
    <t>4500000</t>
  </si>
  <si>
    <t xml:space="preserve"> Шевченківська районна адміністрація Львівської міської ради</t>
  </si>
  <si>
    <t>4510000</t>
  </si>
  <si>
    <t>4516080</t>
  </si>
  <si>
    <t>4516081</t>
  </si>
  <si>
    <t>4100000</t>
  </si>
  <si>
    <t xml:space="preserve"> Галицька районна адміністрація Львівської міської ради</t>
  </si>
  <si>
    <t>4110000</t>
  </si>
  <si>
    <t>4116030</t>
  </si>
  <si>
    <t>4200000</t>
  </si>
  <si>
    <t>Залізнична районна адміністрація Львівської міської ради</t>
  </si>
  <si>
    <t>4210000</t>
  </si>
  <si>
    <t>4216030</t>
  </si>
  <si>
    <t>4416030</t>
  </si>
  <si>
    <t>4516030</t>
  </si>
  <si>
    <t>4600000</t>
  </si>
  <si>
    <t xml:space="preserve"> Сихівська районна адміністрація Львівської міської ради</t>
  </si>
  <si>
    <t>4610000</t>
  </si>
  <si>
    <t>4616030</t>
  </si>
  <si>
    <t>4513250</t>
  </si>
  <si>
    <t>3250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</si>
  <si>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</si>
  <si>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9770</t>
  </si>
  <si>
    <t>0719770</t>
  </si>
  <si>
    <t>6020</t>
  </si>
  <si>
    <t>Інші субвенції з місцевого бюджету</t>
  </si>
  <si>
    <t>1216020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</si>
  <si>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</si>
  <si>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0218240</t>
  </si>
  <si>
    <t>8240</t>
  </si>
  <si>
    <t>Заходи та роботи з територіальної оборони</t>
  </si>
  <si>
    <t>2719800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</si>
  <si>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</si>
  <si>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</si>
  <si>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2000000</t>
  </si>
  <si>
    <t xml:space="preserve"> Управління цифрової інфраструктури та сервісів департаменту економічного розвитку Львівської міської ради</t>
  </si>
  <si>
    <t>2010000</t>
  </si>
  <si>
    <t>2017670</t>
  </si>
  <si>
    <t>Член редакційної комісії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</si>
</sst>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.00_₴_-;\-* #,##0.00_₴_-;_-* &quot;-&quot;??_₴_-;_-@_-"/>
    <numFmt numFmtId="166" formatCode="_-* #,##0.00_р_._-;\-* #,##0.00_р_._-;_-* &quot;-&quot;??_р_._-;_-@_-"/>
    <numFmt numFmtId="167" formatCode="#,##0.0"/>
  </numFmts>
  <fonts count="35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sz val="13"/>
      <name val="Arial"/>
      <family val="2"/>
      <charset val="204"/>
    </font>
    <font>
      <i/>
      <sz val="10"/>
      <name val="Arial"/>
      <family val="2"/>
      <charset val="204"/>
    </font>
    <font>
      <sz val="10"/>
      <name val="Times New Roman"/>
      <family val="1"/>
      <charset val="204"/>
    </font>
    <font>
      <sz val="20"/>
      <name val="Arial"/>
      <family val="2"/>
      <charset val="204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14"/>
      <name val="Svoboda"/>
      <family val="2"/>
      <charset val="204"/>
    </font>
    <font>
      <i/>
      <sz val="12"/>
      <name val="Arial"/>
      <family val="2"/>
      <charset val="204"/>
    </font>
    <font>
      <i/>
      <sz val="20"/>
      <name val="Arial"/>
      <family val="2"/>
      <charset val="204"/>
    </font>
    <font>
      <b/>
      <i/>
      <sz val="12"/>
      <name val="Arial"/>
      <family val="2"/>
      <charset val="204"/>
    </font>
    <font>
      <i/>
      <sz val="13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3"/>
      <color rgb="FFFF0000"/>
      <name val="Arial"/>
      <family val="2"/>
      <charset val="204"/>
    </font>
    <font>
      <i/>
      <sz val="10"/>
      <color rgb="FFFF0000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12" fillId="0" borderId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4" fillId="22" borderId="2" applyNumberFormat="0" applyAlignment="0" applyProtection="0"/>
    <xf numFmtId="0" fontId="9" fillId="22" borderId="1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3" applyNumberFormat="0" applyFill="0" applyAlignment="0" applyProtection="0"/>
    <xf numFmtId="0" fontId="10" fillId="13" borderId="0" applyNumberFormat="0" applyBorder="0" applyAlignment="0" applyProtection="0"/>
    <xf numFmtId="0" fontId="8" fillId="0" borderId="0"/>
    <xf numFmtId="0" fontId="12" fillId="0" borderId="0"/>
    <xf numFmtId="0" fontId="3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8" fillId="10" borderId="4" applyNumberFormat="0" applyFont="0" applyAlignment="0" applyProtection="0"/>
    <xf numFmtId="0" fontId="1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1">
    <xf numFmtId="0" fontId="0" fillId="0" borderId="0" xfId="0"/>
    <xf numFmtId="0" fontId="13" fillId="0" borderId="0" xfId="0" applyFont="1"/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left" vertical="center"/>
    </xf>
    <xf numFmtId="0" fontId="19" fillId="0" borderId="0" xfId="0" applyFont="1"/>
    <xf numFmtId="0" fontId="15" fillId="0" borderId="0" xfId="50" applyFont="1" applyAlignment="1">
      <alignment vertical="center"/>
    </xf>
    <xf numFmtId="0" fontId="15" fillId="0" borderId="0" xfId="0" applyFont="1" applyAlignment="1">
      <alignment vertical="center"/>
    </xf>
    <xf numFmtId="49" fontId="19" fillId="0" borderId="0" xfId="0" applyNumberFormat="1" applyFont="1" applyAlignment="1">
      <alignment horizontal="center" vertical="justify"/>
    </xf>
    <xf numFmtId="0" fontId="19" fillId="0" borderId="0" xfId="0" applyFont="1" applyAlignment="1">
      <alignment horizontal="left" wrapText="1"/>
    </xf>
    <xf numFmtId="3" fontId="19" fillId="0" borderId="0" xfId="0" applyNumberFormat="1" applyFont="1" applyAlignment="1">
      <alignment horizontal="right" vertical="top"/>
    </xf>
    <xf numFmtId="3" fontId="16" fillId="0" borderId="0" xfId="0" applyNumberFormat="1" applyFont="1" applyAlignment="1">
      <alignment horizontal="right" vertical="top"/>
    </xf>
    <xf numFmtId="3" fontId="18" fillId="0" borderId="0" xfId="0" applyNumberFormat="1" applyFont="1"/>
    <xf numFmtId="3" fontId="13" fillId="0" borderId="0" xfId="0" applyNumberFormat="1" applyFont="1"/>
    <xf numFmtId="0" fontId="16" fillId="0" borderId="0" xfId="0" applyFont="1" applyAlignment="1">
      <alignment horizontal="left" vertical="top"/>
    </xf>
    <xf numFmtId="0" fontId="13" fillId="23" borderId="0" xfId="0" applyFont="1" applyFill="1" applyAlignment="1">
      <alignment horizontal="center"/>
    </xf>
    <xf numFmtId="3" fontId="24" fillId="23" borderId="0" xfId="0" applyNumberFormat="1" applyFont="1" applyFill="1" applyAlignment="1">
      <alignment horizontal="center" vertical="top" wrapText="1"/>
    </xf>
    <xf numFmtId="0" fontId="19" fillId="23" borderId="6" xfId="0" applyFont="1" applyFill="1" applyBorder="1" applyAlignment="1">
      <alignment horizontal="center"/>
    </xf>
    <xf numFmtId="0" fontId="13" fillId="23" borderId="6" xfId="0" applyFont="1" applyFill="1" applyBorder="1" applyAlignment="1">
      <alignment horizontal="center"/>
    </xf>
    <xf numFmtId="0" fontId="17" fillId="23" borderId="0" xfId="0" applyFont="1" applyFill="1" applyAlignment="1">
      <alignment horizontal="center" vertical="top"/>
    </xf>
    <xf numFmtId="0" fontId="17" fillId="23" borderId="0" xfId="0" applyFont="1" applyFill="1" applyAlignment="1">
      <alignment horizontal="center"/>
    </xf>
    <xf numFmtId="0" fontId="18" fillId="23" borderId="6" xfId="0" applyFont="1" applyFill="1" applyBorder="1" applyAlignment="1">
      <alignment horizontal="center" vertical="center"/>
    </xf>
    <xf numFmtId="0" fontId="16" fillId="23" borderId="5" xfId="0" applyFont="1" applyFill="1" applyBorder="1" applyAlignment="1">
      <alignment horizontal="center" vertical="center" wrapText="1"/>
    </xf>
    <xf numFmtId="0" fontId="16" fillId="23" borderId="7" xfId="0" applyFont="1" applyFill="1" applyBorder="1" applyAlignment="1">
      <alignment horizontal="center" vertical="center" wrapText="1"/>
    </xf>
    <xf numFmtId="0" fontId="16" fillId="23" borderId="12" xfId="0" applyFont="1" applyFill="1" applyBorder="1" applyAlignment="1">
      <alignment horizontal="center" vertical="center" wrapText="1"/>
    </xf>
    <xf numFmtId="3" fontId="20" fillId="0" borderId="0" xfId="0" applyNumberFormat="1" applyFont="1"/>
    <xf numFmtId="1" fontId="18" fillId="0" borderId="0" xfId="0" applyNumberFormat="1" applyFont="1"/>
    <xf numFmtId="1" fontId="18" fillId="0" borderId="0" xfId="0" applyNumberFormat="1" applyFont="1" applyAlignment="1">
      <alignment horizontal="right" vertical="top"/>
    </xf>
    <xf numFmtId="1" fontId="15" fillId="0" borderId="0" xfId="0" applyNumberFormat="1" applyFont="1" applyAlignment="1">
      <alignment vertical="center"/>
    </xf>
    <xf numFmtId="3" fontId="15" fillId="0" borderId="0" xfId="50" applyNumberFormat="1" applyFont="1" applyAlignment="1">
      <alignment vertical="center"/>
    </xf>
    <xf numFmtId="0" fontId="27" fillId="0" borderId="0" xfId="0" applyFont="1" applyAlignment="1">
      <alignment horizontal="left" vertical="center"/>
    </xf>
    <xf numFmtId="1" fontId="27" fillId="0" borderId="0" xfId="0" applyNumberFormat="1" applyFont="1"/>
    <xf numFmtId="0" fontId="27" fillId="0" borderId="0" xfId="0" applyFont="1"/>
    <xf numFmtId="2" fontId="27" fillId="0" borderId="0" xfId="0" applyNumberFormat="1" applyFont="1"/>
    <xf numFmtId="4" fontId="19" fillId="0" borderId="0" xfId="0" applyNumberFormat="1" applyFont="1" applyAlignment="1">
      <alignment horizontal="right" vertical="top"/>
    </xf>
    <xf numFmtId="4" fontId="18" fillId="0" borderId="0" xfId="0" applyNumberFormat="1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wrapText="1"/>
    </xf>
    <xf numFmtId="49" fontId="16" fillId="23" borderId="10" xfId="0" applyNumberFormat="1" applyFont="1" applyFill="1" applyBorder="1" applyAlignment="1">
      <alignment horizontal="center" vertical="top"/>
    </xf>
    <xf numFmtId="49" fontId="28" fillId="23" borderId="10" xfId="0" applyNumberFormat="1" applyFont="1" applyFill="1" applyBorder="1" applyAlignment="1">
      <alignment horizontal="center" vertical="top"/>
    </xf>
    <xf numFmtId="0" fontId="23" fillId="0" borderId="0" xfId="0" applyFont="1" applyAlignment="1">
      <alignment vertical="top"/>
    </xf>
    <xf numFmtId="0" fontId="28" fillId="23" borderId="0" xfId="0" applyFont="1" applyFill="1" applyAlignment="1">
      <alignment vertical="top" wrapText="1"/>
    </xf>
    <xf numFmtId="0" fontId="23" fillId="0" borderId="0" xfId="50" applyFont="1" applyAlignment="1">
      <alignment vertical="top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1" fontId="23" fillId="0" borderId="0" xfId="0" applyNumberFormat="1" applyFont="1" applyAlignment="1">
      <alignment horizontal="right"/>
    </xf>
    <xf numFmtId="1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1" fontId="23" fillId="0" borderId="0" xfId="0" applyNumberFormat="1" applyFont="1"/>
    <xf numFmtId="1" fontId="29" fillId="0" borderId="0" xfId="0" applyNumberFormat="1" applyFont="1" applyAlignment="1">
      <alignment horizontal="right"/>
    </xf>
    <xf numFmtId="1" fontId="29" fillId="0" borderId="0" xfId="0" applyNumberFormat="1" applyFont="1"/>
    <xf numFmtId="0" fontId="16" fillId="23" borderId="0" xfId="0" applyFont="1" applyFill="1" applyAlignment="1">
      <alignment vertical="top" wrapText="1"/>
    </xf>
    <xf numFmtId="0" fontId="19" fillId="0" borderId="0" xfId="0" applyFont="1" applyAlignment="1">
      <alignment horizontal="right"/>
    </xf>
    <xf numFmtId="0" fontId="17" fillId="0" borderId="0" xfId="0" applyFont="1"/>
    <xf numFmtId="4" fontId="18" fillId="0" borderId="0" xfId="0" applyNumberFormat="1" applyFont="1" applyAlignment="1">
      <alignment horizontal="right" vertical="top"/>
    </xf>
    <xf numFmtId="0" fontId="18" fillId="0" borderId="0" xfId="0" applyFont="1" applyAlignment="1">
      <alignment horizontal="right"/>
    </xf>
    <xf numFmtId="4" fontId="27" fillId="0" borderId="0" xfId="0" applyNumberFormat="1" applyFont="1" applyAlignment="1">
      <alignment vertical="top"/>
    </xf>
    <xf numFmtId="3" fontId="28" fillId="23" borderId="10" xfId="0" applyNumberFormat="1" applyFont="1" applyFill="1" applyBorder="1" applyAlignment="1">
      <alignment horizontal="center" vertical="top"/>
    </xf>
    <xf numFmtId="3" fontId="28" fillId="23" borderId="11" xfId="0" applyNumberFormat="1" applyFont="1" applyFill="1" applyBorder="1" applyAlignment="1">
      <alignment horizontal="center" vertical="top"/>
    </xf>
    <xf numFmtId="166" fontId="25" fillId="0" borderId="0" xfId="0" applyNumberFormat="1" applyFont="1" applyAlignment="1">
      <alignment horizontal="center" vertical="center"/>
    </xf>
    <xf numFmtId="2" fontId="23" fillId="0" borderId="0" xfId="0" applyNumberFormat="1" applyFont="1"/>
    <xf numFmtId="0" fontId="31" fillId="0" borderId="0" xfId="0" applyFont="1"/>
    <xf numFmtId="49" fontId="19" fillId="0" borderId="10" xfId="0" applyNumberFormat="1" applyFont="1" applyBorder="1" applyAlignment="1">
      <alignment horizontal="center" vertical="top"/>
    </xf>
    <xf numFmtId="49" fontId="16" fillId="0" borderId="10" xfId="0" applyNumberFormat="1" applyFont="1" applyBorder="1" applyAlignment="1">
      <alignment horizontal="center" vertical="top"/>
    </xf>
    <xf numFmtId="0" fontId="19" fillId="0" borderId="0" xfId="0" applyFont="1" applyAlignment="1">
      <alignment horizontal="center" vertical="top" wrapText="1"/>
    </xf>
    <xf numFmtId="3" fontId="19" fillId="0" borderId="10" xfId="0" applyNumberFormat="1" applyFont="1" applyBorder="1" applyAlignment="1">
      <alignment horizontal="center" vertical="justify"/>
    </xf>
    <xf numFmtId="4" fontId="30" fillId="0" borderId="0" xfId="0" applyNumberFormat="1" applyFont="1" applyAlignment="1">
      <alignment vertical="justify" wrapText="1"/>
    </xf>
    <xf numFmtId="4" fontId="28" fillId="0" borderId="0" xfId="0" applyNumberFormat="1" applyFont="1" applyAlignment="1">
      <alignment vertical="justify"/>
    </xf>
    <xf numFmtId="167" fontId="28" fillId="0" borderId="0" xfId="0" applyNumberFormat="1" applyFont="1" applyAlignment="1">
      <alignment vertical="top"/>
    </xf>
    <xf numFmtId="0" fontId="28" fillId="0" borderId="0" xfId="0" applyFont="1" applyAlignment="1">
      <alignment vertical="justify"/>
    </xf>
    <xf numFmtId="0" fontId="19" fillId="0" borderId="0" xfId="0" applyFont="1" applyAlignment="1">
      <alignment horizontal="left" vertical="top" wrapText="1"/>
    </xf>
    <xf numFmtId="3" fontId="28" fillId="0" borderId="10" xfId="0" applyNumberFormat="1" applyFont="1" applyBorder="1" applyAlignment="1">
      <alignment horizontal="center" vertical="justify"/>
    </xf>
    <xf numFmtId="3" fontId="28" fillId="0" borderId="11" xfId="0" applyNumberFormat="1" applyFont="1" applyBorder="1" applyAlignment="1">
      <alignment horizontal="center" vertical="justify"/>
    </xf>
    <xf numFmtId="3" fontId="28" fillId="0" borderId="10" xfId="0" applyNumberFormat="1" applyFont="1" applyBorder="1" applyAlignment="1">
      <alignment horizontal="center" vertical="top"/>
    </xf>
    <xf numFmtId="49" fontId="28" fillId="0" borderId="10" xfId="0" applyNumberFormat="1" applyFont="1" applyBorder="1" applyAlignment="1">
      <alignment horizontal="center" vertical="justify"/>
    </xf>
    <xf numFmtId="0" fontId="28" fillId="0" borderId="0" xfId="0" quotePrefix="1" applyFont="1" applyAlignment="1">
      <alignment vertical="top" wrapText="1"/>
    </xf>
    <xf numFmtId="3" fontId="16" fillId="0" borderId="10" xfId="0" applyNumberFormat="1" applyFont="1" applyBorder="1" applyAlignment="1">
      <alignment horizontal="center" vertical="top"/>
    </xf>
    <xf numFmtId="3" fontId="16" fillId="0" borderId="11" xfId="0" applyNumberFormat="1" applyFont="1" applyBorder="1" applyAlignment="1">
      <alignment horizontal="center" vertical="top"/>
    </xf>
    <xf numFmtId="0" fontId="20" fillId="0" borderId="0" xfId="0" applyFont="1"/>
    <xf numFmtId="49" fontId="16" fillId="0" borderId="10" xfId="0" applyNumberFormat="1" applyFont="1" applyBorder="1" applyAlignment="1">
      <alignment horizontal="center" vertical="justify"/>
    </xf>
    <xf numFmtId="49" fontId="16" fillId="0" borderId="14" xfId="0" applyNumberFormat="1" applyFont="1" applyBorder="1" applyAlignment="1">
      <alignment horizontal="center" vertical="justify"/>
    </xf>
    <xf numFmtId="0" fontId="16" fillId="0" borderId="14" xfId="0" applyFont="1" applyBorder="1" applyAlignment="1">
      <alignment vertical="top" wrapText="1"/>
    </xf>
    <xf numFmtId="3" fontId="19" fillId="0" borderId="10" xfId="0" applyNumberFormat="1" applyFont="1" applyBorder="1" applyAlignment="1">
      <alignment horizontal="center" vertical="top"/>
    </xf>
    <xf numFmtId="0" fontId="16" fillId="0" borderId="0" xfId="0" applyFont="1" applyAlignment="1">
      <alignment horizontal="left" vertical="top" wrapText="1"/>
    </xf>
    <xf numFmtId="49" fontId="28" fillId="0" borderId="10" xfId="0" applyNumberFormat="1" applyFont="1" applyBorder="1" applyAlignment="1">
      <alignment horizontal="center" vertical="top"/>
    </xf>
    <xf numFmtId="3" fontId="28" fillId="0" borderId="11" xfId="0" applyNumberFormat="1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3" fontId="19" fillId="0" borderId="5" xfId="0" applyNumberFormat="1" applyFont="1" applyBorder="1" applyAlignment="1">
      <alignment horizontal="center" vertical="top"/>
    </xf>
    <xf numFmtId="49" fontId="19" fillId="0" borderId="5" xfId="0" applyNumberFormat="1" applyFont="1" applyBorder="1" applyAlignment="1">
      <alignment horizontal="center" vertical="top"/>
    </xf>
    <xf numFmtId="0" fontId="19" fillId="0" borderId="13" xfId="0" applyFont="1" applyBorder="1" applyAlignment="1">
      <alignment horizontal="left" vertical="top" wrapText="1"/>
    </xf>
    <xf numFmtId="4" fontId="19" fillId="0" borderId="5" xfId="0" applyNumberFormat="1" applyFont="1" applyBorder="1" applyAlignment="1">
      <alignment horizontal="center" vertical="top"/>
    </xf>
    <xf numFmtId="49" fontId="19" fillId="23" borderId="10" xfId="0" applyNumberFormat="1" applyFont="1" applyFill="1" applyBorder="1" applyAlignment="1">
      <alignment horizontal="center" vertical="top"/>
    </xf>
    <xf numFmtId="0" fontId="19" fillId="23" borderId="0" xfId="0" applyFont="1" applyFill="1" applyAlignment="1">
      <alignment horizontal="center" vertical="top" wrapText="1"/>
    </xf>
    <xf numFmtId="3" fontId="19" fillId="23" borderId="10" xfId="0" applyNumberFormat="1" applyFont="1" applyFill="1" applyBorder="1" applyAlignment="1">
      <alignment horizontal="center" vertical="top"/>
    </xf>
    <xf numFmtId="4" fontId="19" fillId="23" borderId="10" xfId="0" applyNumberFormat="1" applyFont="1" applyFill="1" applyBorder="1" applyAlignment="1">
      <alignment horizontal="center" vertical="top"/>
    </xf>
    <xf numFmtId="0" fontId="19" fillId="23" borderId="0" xfId="0" applyFont="1" applyFill="1" applyAlignment="1">
      <alignment horizontal="left" vertical="top" wrapText="1"/>
    </xf>
    <xf numFmtId="0" fontId="16" fillId="23" borderId="0" xfId="0" applyFont="1" applyFill="1" applyAlignment="1">
      <alignment horizontal="left" vertical="top" wrapText="1"/>
    </xf>
    <xf numFmtId="3" fontId="16" fillId="23" borderId="10" xfId="0" applyNumberFormat="1" applyFont="1" applyFill="1" applyBorder="1" applyAlignment="1">
      <alignment horizontal="center" vertical="top"/>
    </xf>
    <xf numFmtId="3" fontId="16" fillId="23" borderId="11" xfId="0" applyNumberFormat="1" applyFont="1" applyFill="1" applyBorder="1" applyAlignment="1">
      <alignment horizontal="center" vertical="top"/>
    </xf>
    <xf numFmtId="4" fontId="16" fillId="23" borderId="11" xfId="0" applyNumberFormat="1" applyFont="1" applyFill="1" applyBorder="1" applyAlignment="1">
      <alignment horizontal="center" vertical="top"/>
    </xf>
    <xf numFmtId="4" fontId="16" fillId="23" borderId="10" xfId="0" applyNumberFormat="1" applyFont="1" applyFill="1" applyBorder="1" applyAlignment="1">
      <alignment horizontal="center" vertical="top"/>
    </xf>
    <xf numFmtId="3" fontId="19" fillId="23" borderId="11" xfId="0" applyNumberFormat="1" applyFont="1" applyFill="1" applyBorder="1" applyAlignment="1">
      <alignment horizontal="center" vertical="top"/>
    </xf>
    <xf numFmtId="0" fontId="16" fillId="23" borderId="14" xfId="0" applyFont="1" applyFill="1" applyBorder="1" applyAlignment="1">
      <alignment vertical="top" wrapText="1"/>
    </xf>
    <xf numFmtId="0" fontId="28" fillId="23" borderId="14" xfId="0" applyFont="1" applyFill="1" applyBorder="1" applyAlignment="1">
      <alignment vertical="top" wrapText="1"/>
    </xf>
    <xf numFmtId="0" fontId="16" fillId="23" borderId="10" xfId="0" applyFont="1" applyFill="1" applyBorder="1" applyAlignment="1">
      <alignment horizontal="center" vertical="center" wrapText="1"/>
    </xf>
    <xf numFmtId="0" fontId="16" fillId="23" borderId="11" xfId="0" applyFont="1" applyFill="1" applyBorder="1" applyAlignment="1">
      <alignment horizontal="center" vertical="center" wrapText="1"/>
    </xf>
    <xf numFmtId="0" fontId="16" fillId="23" borderId="0" xfId="0" applyFont="1" applyFill="1" applyAlignment="1">
      <alignment vertical="top"/>
    </xf>
    <xf numFmtId="0" fontId="16" fillId="0" borderId="0" xfId="0" applyFont="1" applyAlignment="1">
      <alignment vertical="top"/>
    </xf>
    <xf numFmtId="167" fontId="16" fillId="0" borderId="0" xfId="0" applyNumberFormat="1" applyFont="1" applyAlignment="1">
      <alignment vertical="top"/>
    </xf>
    <xf numFmtId="49" fontId="30" fillId="23" borderId="10" xfId="0" applyNumberFormat="1" applyFont="1" applyFill="1" applyBorder="1" applyAlignment="1">
      <alignment horizontal="center" vertical="top"/>
    </xf>
    <xf numFmtId="0" fontId="28" fillId="0" borderId="0" xfId="0" applyFont="1" applyAlignment="1">
      <alignment vertical="top" wrapText="1"/>
    </xf>
    <xf numFmtId="49" fontId="16" fillId="23" borderId="11" xfId="0" applyNumberFormat="1" applyFont="1" applyFill="1" applyBorder="1" applyAlignment="1">
      <alignment horizontal="center" vertical="top"/>
    </xf>
    <xf numFmtId="0" fontId="16" fillId="23" borderId="11" xfId="0" applyFont="1" applyFill="1" applyBorder="1"/>
    <xf numFmtId="49" fontId="16" fillId="23" borderId="11" xfId="0" applyNumberFormat="1" applyFont="1" applyFill="1" applyBorder="1" applyAlignment="1">
      <alignment horizontal="left" vertical="top"/>
    </xf>
    <xf numFmtId="49" fontId="28" fillId="23" borderId="11" xfId="0" applyNumberFormat="1" applyFont="1" applyFill="1" applyBorder="1" applyAlignment="1">
      <alignment horizontal="center" vertical="top"/>
    </xf>
    <xf numFmtId="0" fontId="28" fillId="23" borderId="11" xfId="0" applyFont="1" applyFill="1" applyBorder="1" applyAlignment="1">
      <alignment vertical="top" wrapText="1"/>
    </xf>
    <xf numFmtId="0" fontId="28" fillId="0" borderId="0" xfId="0" applyFont="1" applyAlignment="1">
      <alignment horizontal="left" vertical="top" wrapText="1"/>
    </xf>
    <xf numFmtId="4" fontId="16" fillId="0" borderId="10" xfId="0" applyNumberFormat="1" applyFont="1" applyBorder="1" applyAlignment="1">
      <alignment horizontal="center" vertical="top"/>
    </xf>
    <xf numFmtId="4" fontId="19" fillId="0" borderId="10" xfId="0" applyNumberFormat="1" applyFont="1" applyBorder="1" applyAlignment="1">
      <alignment horizontal="center" vertical="top"/>
    </xf>
    <xf numFmtId="3" fontId="32" fillId="0" borderId="0" xfId="0" applyNumberFormat="1" applyFont="1"/>
    <xf numFmtId="0" fontId="33" fillId="0" borderId="0" xfId="0" applyFont="1"/>
    <xf numFmtId="0" fontId="34" fillId="0" borderId="0" xfId="0" applyFont="1"/>
    <xf numFmtId="0" fontId="32" fillId="0" borderId="0" xfId="0" applyFont="1"/>
    <xf numFmtId="0" fontId="24" fillId="23" borderId="0" xfId="0" applyFont="1" applyFill="1" applyAlignment="1">
      <alignment horizontal="center" vertical="top" wrapText="1"/>
    </xf>
    <xf numFmtId="4" fontId="28" fillId="0" borderId="10" xfId="0" applyNumberFormat="1" applyFont="1" applyBorder="1" applyAlignment="1">
      <alignment horizontal="center" vertical="top"/>
    </xf>
    <xf numFmtId="0" fontId="29" fillId="0" borderId="0" xfId="0" applyFont="1" applyAlignment="1">
      <alignment horizontal="center"/>
    </xf>
    <xf numFmtId="0" fontId="24" fillId="23" borderId="0" xfId="0" applyFont="1" applyFill="1" applyAlignment="1">
      <alignment horizontal="center" vertical="top" wrapText="1"/>
    </xf>
    <xf numFmtId="0" fontId="13" fillId="23" borderId="7" xfId="0" applyFont="1" applyFill="1" applyBorder="1" applyAlignment="1">
      <alignment horizontal="center" vertical="top" wrapText="1"/>
    </xf>
    <xf numFmtId="0" fontId="13" fillId="23" borderId="12" xfId="0" applyFont="1" applyFill="1" applyBorder="1" applyAlignment="1">
      <alignment horizontal="center" vertical="top" wrapText="1"/>
    </xf>
    <xf numFmtId="0" fontId="16" fillId="23" borderId="8" xfId="0" applyFont="1" applyFill="1" applyBorder="1" applyAlignment="1">
      <alignment horizontal="center" vertical="top" wrapText="1"/>
    </xf>
    <xf numFmtId="0" fontId="13" fillId="23" borderId="10" xfId="0" applyFont="1" applyFill="1" applyBorder="1" applyAlignment="1">
      <alignment horizontal="center" vertical="top" wrapText="1"/>
    </xf>
    <xf numFmtId="0" fontId="13" fillId="23" borderId="9" xfId="0" applyFont="1" applyFill="1" applyBorder="1" applyAlignment="1">
      <alignment horizontal="center" vertical="top" wrapText="1"/>
    </xf>
    <xf numFmtId="0" fontId="26" fillId="23" borderId="8" xfId="0" applyFont="1" applyFill="1" applyBorder="1" applyAlignment="1">
      <alignment horizontal="center" vertical="top" wrapText="1"/>
    </xf>
    <xf numFmtId="0" fontId="21" fillId="23" borderId="8" xfId="0" applyFont="1" applyFill="1" applyBorder="1" applyAlignment="1">
      <alignment horizontal="center" vertical="top" wrapText="1"/>
    </xf>
    <xf numFmtId="0" fontId="13" fillId="23" borderId="8" xfId="0" applyFont="1" applyFill="1" applyBorder="1" applyAlignment="1">
      <alignment horizontal="center" vertical="top" wrapText="1"/>
    </xf>
    <xf numFmtId="0" fontId="16" fillId="23" borderId="7" xfId="0" applyFont="1" applyFill="1" applyBorder="1" applyAlignment="1">
      <alignment horizontal="center" vertical="top" wrapText="1"/>
    </xf>
    <xf numFmtId="0" fontId="13" fillId="23" borderId="13" xfId="0" applyFont="1" applyFill="1" applyBorder="1" applyAlignment="1">
      <alignment horizontal="center" vertical="top" wrapText="1"/>
    </xf>
    <xf numFmtId="0" fontId="13" fillId="23" borderId="15" xfId="0" applyFont="1" applyFill="1" applyBorder="1" applyAlignment="1">
      <alignment horizontal="center" vertical="top" wrapText="1"/>
    </xf>
    <xf numFmtId="0" fontId="13" fillId="23" borderId="14" xfId="0" applyFont="1" applyFill="1" applyBorder="1" applyAlignment="1">
      <alignment horizontal="center" vertical="top" wrapText="1"/>
    </xf>
    <xf numFmtId="0" fontId="13" fillId="23" borderId="18" xfId="0" applyFont="1" applyFill="1" applyBorder="1" applyAlignment="1">
      <alignment horizontal="center" vertical="top" wrapText="1"/>
    </xf>
    <xf numFmtId="0" fontId="16" fillId="23" borderId="13" xfId="0" applyFont="1" applyFill="1" applyBorder="1" applyAlignment="1">
      <alignment horizontal="center" vertical="top" wrapText="1"/>
    </xf>
    <xf numFmtId="0" fontId="16" fillId="23" borderId="16" xfId="0" applyFont="1" applyFill="1" applyBorder="1" applyAlignment="1">
      <alignment horizontal="center" vertical="top"/>
    </xf>
    <xf numFmtId="0" fontId="16" fillId="23" borderId="6" xfId="0" applyFont="1" applyFill="1" applyBorder="1" applyAlignment="1">
      <alignment horizontal="center"/>
    </xf>
    <xf numFmtId="0" fontId="25" fillId="23" borderId="8" xfId="0" applyFont="1" applyFill="1" applyBorder="1" applyAlignment="1">
      <alignment horizontal="center" vertical="top" wrapText="1"/>
    </xf>
    <xf numFmtId="0" fontId="25" fillId="23" borderId="10" xfId="0" applyFont="1" applyFill="1" applyBorder="1" applyAlignment="1">
      <alignment horizontal="center" vertical="top" wrapText="1"/>
    </xf>
    <xf numFmtId="0" fontId="25" fillId="23" borderId="9" xfId="0" applyFont="1" applyFill="1" applyBorder="1" applyAlignment="1">
      <alignment horizontal="center" vertical="top" wrapText="1"/>
    </xf>
    <xf numFmtId="0" fontId="2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left" wrapText="1"/>
    </xf>
    <xf numFmtId="0" fontId="13" fillId="23" borderId="17" xfId="0" applyFont="1" applyFill="1" applyBorder="1" applyAlignment="1">
      <alignment horizontal="center" vertical="top" wrapText="1"/>
    </xf>
    <xf numFmtId="0" fontId="13" fillId="23" borderId="11" xfId="0" applyFont="1" applyFill="1" applyBorder="1" applyAlignment="1">
      <alignment horizontal="center" vertical="top" wrapText="1"/>
    </xf>
    <xf numFmtId="0" fontId="13" fillId="23" borderId="19" xfId="0" applyFont="1" applyFill="1" applyBorder="1" applyAlignment="1">
      <alignment horizontal="center" vertical="top" wrapText="1"/>
    </xf>
    <xf numFmtId="0" fontId="13" fillId="23" borderId="10" xfId="0" applyFont="1" applyFill="1" applyBorder="1" applyAlignment="1">
      <alignment vertical="top"/>
    </xf>
    <xf numFmtId="0" fontId="13" fillId="23" borderId="9" xfId="0" applyFont="1" applyFill="1" applyBorder="1" applyAlignment="1">
      <alignment vertical="top"/>
    </xf>
  </cellXfs>
  <cellStyles count="6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6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2" xfId="50"/>
    <cellStyle name="Обычный 2 2" xfId="58"/>
    <cellStyle name="Обычный 3" xfId="55"/>
    <cellStyle name="Плохой" xfId="51"/>
    <cellStyle name="Пояснение" xfId="52"/>
    <cellStyle name="Примечание" xfId="53"/>
    <cellStyle name="Стиль 1" xfId="54"/>
    <cellStyle name="Финансовый 2" xfId="57"/>
    <cellStyle name="Финансовый 2 2" xfId="64"/>
    <cellStyle name="Финансовый 2 2 2" xfId="61"/>
    <cellStyle name="Финансовый 2 2 2 2" xfId="65"/>
    <cellStyle name="Финансовый 2 3" xfId="60"/>
    <cellStyle name="Финансовый 3" xfId="68"/>
    <cellStyle name="Фінансовий 2" xfId="62"/>
    <cellStyle name="Фінансовий 2 2" xfId="66"/>
    <cellStyle name="Фінансовий 3" xfId="59"/>
    <cellStyle name="Фінансовий 3 2" xfId="63"/>
    <cellStyle name="Фінансовий 4" xfId="6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33"/>
      <color rgb="FF0000FF"/>
      <color rgb="FFFFCC99"/>
      <color rgb="FF53E040"/>
      <color rgb="FF008000"/>
      <color rgb="FFCC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6"/>
  <sheetViews>
    <sheetView tabSelected="1" showWhiteSpace="0" topLeftCell="A97" zoomScale="77" zoomScaleNormal="77" zoomScaleSheetLayoutView="90" zoomScalePageLayoutView="70" workbookViewId="0">
      <selection activeCell="F46" sqref="F46"/>
    </sheetView>
  </sheetViews>
  <sheetFormatPr defaultColWidth="9.1640625" defaultRowHeight="15" x14ac:dyDescent="0.2"/>
  <cols>
    <col min="1" max="1" width="18.5" style="2" customWidth="1"/>
    <col min="2" max="2" width="11.6640625" style="1" customWidth="1"/>
    <col min="3" max="3" width="14.33203125" style="1" customWidth="1"/>
    <col min="4" max="4" width="86.5" style="1" customWidth="1"/>
    <col min="5" max="5" width="23.33203125" style="1" customWidth="1"/>
    <col min="6" max="6" width="22.33203125" style="1" customWidth="1"/>
    <col min="7" max="7" width="19.83203125" style="1" customWidth="1"/>
    <col min="8" max="8" width="19.6640625" style="1" customWidth="1"/>
    <col min="9" max="9" width="23.83203125" style="1" customWidth="1"/>
    <col min="10" max="10" width="22.5" style="1" customWidth="1"/>
    <col min="11" max="11" width="23.1640625" style="1" customWidth="1"/>
    <col min="12" max="14" width="19.83203125" style="1" customWidth="1"/>
    <col min="15" max="15" width="22.1640625" style="1" customWidth="1"/>
    <col min="16" max="16" width="21.83203125" style="1" customWidth="1"/>
    <col min="17" max="17" width="28.1640625" style="13" customWidth="1"/>
    <col min="18" max="18" width="21.83203125" style="1" customWidth="1"/>
    <col min="19" max="19" width="19.1640625" style="1" customWidth="1"/>
    <col min="20" max="20" width="16.1640625" style="1" customWidth="1"/>
    <col min="21" max="102" width="9.1640625" style="1"/>
    <col min="103" max="104" width="9.33203125" style="1" bestFit="1" customWidth="1"/>
    <col min="105" max="105" width="12.1640625" style="1" bestFit="1" customWidth="1"/>
    <col min="106" max="112" width="9.33203125" style="1" bestFit="1" customWidth="1"/>
    <col min="113" max="113" width="9.1640625" style="1"/>
    <col min="114" max="115" width="9.33203125" style="1" bestFit="1" customWidth="1"/>
    <col min="116" max="116" width="9.1640625" style="1"/>
    <col min="117" max="117" width="9.33203125" style="1" bestFit="1" customWidth="1"/>
    <col min="118" max="118" width="13" style="1" bestFit="1" customWidth="1"/>
    <col min="119" max="120" width="9.33203125" style="1" bestFit="1" customWidth="1"/>
    <col min="121" max="121" width="12.1640625" style="1" bestFit="1" customWidth="1"/>
    <col min="122" max="128" width="9.33203125" style="1" bestFit="1" customWidth="1"/>
    <col min="129" max="129" width="9.1640625" style="1"/>
    <col min="130" max="131" width="9.33203125" style="1" bestFit="1" customWidth="1"/>
    <col min="132" max="132" width="9.1640625" style="1"/>
    <col min="133" max="133" width="9.33203125" style="1" bestFit="1" customWidth="1"/>
    <col min="134" max="134" width="13" style="1" bestFit="1" customWidth="1"/>
    <col min="135" max="136" width="9.33203125" style="1" bestFit="1" customWidth="1"/>
    <col min="137" max="137" width="12.1640625" style="1" bestFit="1" customWidth="1"/>
    <col min="138" max="144" width="9.33203125" style="1" bestFit="1" customWidth="1"/>
    <col min="145" max="145" width="9.1640625" style="1"/>
    <col min="146" max="147" width="9.33203125" style="1" bestFit="1" customWidth="1"/>
    <col min="148" max="148" width="9.1640625" style="1"/>
    <col min="149" max="149" width="9.33203125" style="1" bestFit="1" customWidth="1"/>
    <col min="150" max="150" width="13" style="1" bestFit="1" customWidth="1"/>
    <col min="151" max="152" width="9.33203125" style="1" bestFit="1" customWidth="1"/>
    <col min="153" max="153" width="12.1640625" style="1" bestFit="1" customWidth="1"/>
    <col min="154" max="160" width="9.33203125" style="1" bestFit="1" customWidth="1"/>
    <col min="161" max="161" width="9.1640625" style="1"/>
    <col min="162" max="163" width="9.33203125" style="1" bestFit="1" customWidth="1"/>
    <col min="164" max="164" width="9.1640625" style="1"/>
    <col min="165" max="165" width="9.33203125" style="1" bestFit="1" customWidth="1"/>
    <col min="166" max="166" width="13" style="1" bestFit="1" customWidth="1"/>
    <col min="167" max="168" width="9.33203125" style="1" bestFit="1" customWidth="1"/>
    <col min="169" max="169" width="12.1640625" style="1" bestFit="1" customWidth="1"/>
    <col min="170" max="176" width="9.33203125" style="1" bestFit="1" customWidth="1"/>
    <col min="177" max="177" width="9.1640625" style="1"/>
    <col min="178" max="179" width="9.33203125" style="1" bestFit="1" customWidth="1"/>
    <col min="180" max="180" width="9.1640625" style="1"/>
    <col min="181" max="181" width="9.33203125" style="1" bestFit="1" customWidth="1"/>
    <col min="182" max="182" width="13" style="1" bestFit="1" customWidth="1"/>
    <col min="183" max="184" width="9.33203125" style="1" bestFit="1" customWidth="1"/>
    <col min="185" max="185" width="12.1640625" style="1" bestFit="1" customWidth="1"/>
    <col min="186" max="192" width="9.33203125" style="1" bestFit="1" customWidth="1"/>
    <col min="193" max="193" width="9.1640625" style="1"/>
    <col min="194" max="195" width="9.33203125" style="1" bestFit="1" customWidth="1"/>
    <col min="196" max="196" width="9.1640625" style="1"/>
    <col min="197" max="197" width="9.33203125" style="1" bestFit="1" customWidth="1"/>
    <col min="198" max="198" width="13" style="1" bestFit="1" customWidth="1"/>
    <col min="199" max="200" width="9.33203125" style="1" bestFit="1" customWidth="1"/>
    <col min="201" max="201" width="12.1640625" style="1" bestFit="1" customWidth="1"/>
    <col min="202" max="208" width="9.33203125" style="1" bestFit="1" customWidth="1"/>
    <col min="209" max="209" width="9.1640625" style="1"/>
    <col min="210" max="211" width="9.33203125" style="1" bestFit="1" customWidth="1"/>
    <col min="212" max="212" width="9.1640625" style="1"/>
    <col min="213" max="213" width="9.33203125" style="1" bestFit="1" customWidth="1"/>
    <col min="214" max="214" width="13" style="1" bestFit="1" customWidth="1"/>
    <col min="215" max="216" width="9.33203125" style="1" bestFit="1" customWidth="1"/>
    <col min="217" max="217" width="12.1640625" style="1" bestFit="1" customWidth="1"/>
    <col min="218" max="224" width="9.33203125" style="1" bestFit="1" customWidth="1"/>
    <col min="225" max="225" width="9.1640625" style="1"/>
    <col min="226" max="227" width="9.33203125" style="1" bestFit="1" customWidth="1"/>
    <col min="228" max="228" width="9.1640625" style="1"/>
    <col min="229" max="229" width="9.33203125" style="1" bestFit="1" customWidth="1"/>
    <col min="230" max="230" width="13" style="1" bestFit="1" customWidth="1"/>
    <col min="231" max="232" width="9.33203125" style="1" bestFit="1" customWidth="1"/>
    <col min="233" max="233" width="12.1640625" style="1" bestFit="1" customWidth="1"/>
    <col min="234" max="240" width="9.33203125" style="1" bestFit="1" customWidth="1"/>
    <col min="241" max="241" width="9.1640625" style="1"/>
    <col min="242" max="243" width="9.33203125" style="1" bestFit="1" customWidth="1"/>
    <col min="244" max="244" width="9.1640625" style="1"/>
    <col min="245" max="245" width="9.33203125" style="1" bestFit="1" customWidth="1"/>
    <col min="246" max="246" width="13" style="1" bestFit="1" customWidth="1"/>
    <col min="247" max="248" width="9.33203125" style="1" bestFit="1" customWidth="1"/>
    <col min="249" max="249" width="12.1640625" style="1" bestFit="1" customWidth="1"/>
    <col min="250" max="256" width="9.33203125" style="1" bestFit="1" customWidth="1"/>
    <col min="257" max="257" width="9.1640625" style="1"/>
    <col min="258" max="259" width="9.33203125" style="1" bestFit="1" customWidth="1"/>
    <col min="260" max="260" width="9.1640625" style="1"/>
    <col min="261" max="261" width="9.33203125" style="1" bestFit="1" customWidth="1"/>
    <col min="262" max="262" width="13" style="1" bestFit="1" customWidth="1"/>
    <col min="263" max="264" width="9.33203125" style="1" bestFit="1" customWidth="1"/>
    <col min="265" max="265" width="12.1640625" style="1" bestFit="1" customWidth="1"/>
    <col min="266" max="272" width="9.33203125" style="1" bestFit="1" customWidth="1"/>
    <col min="273" max="273" width="9.1640625" style="1"/>
    <col min="274" max="275" width="9.33203125" style="1" bestFit="1" customWidth="1"/>
    <col min="276" max="276" width="9.1640625" style="1"/>
    <col min="277" max="277" width="9.33203125" style="1" bestFit="1" customWidth="1"/>
    <col min="278" max="278" width="13" style="1" bestFit="1" customWidth="1"/>
    <col min="279" max="280" width="9.33203125" style="1" bestFit="1" customWidth="1"/>
    <col min="281" max="281" width="12.1640625" style="1" bestFit="1" customWidth="1"/>
    <col min="282" max="288" width="9.33203125" style="1" bestFit="1" customWidth="1"/>
    <col min="289" max="289" width="9.1640625" style="1"/>
    <col min="290" max="291" width="9.33203125" style="1" bestFit="1" customWidth="1"/>
    <col min="292" max="292" width="9.1640625" style="1"/>
    <col min="293" max="293" width="9.33203125" style="1" bestFit="1" customWidth="1"/>
    <col min="294" max="294" width="13" style="1" bestFit="1" customWidth="1"/>
    <col min="295" max="296" width="9.33203125" style="1" bestFit="1" customWidth="1"/>
    <col min="297" max="297" width="12.1640625" style="1" bestFit="1" customWidth="1"/>
    <col min="298" max="304" width="9.33203125" style="1" bestFit="1" customWidth="1"/>
    <col min="305" max="305" width="9.1640625" style="1"/>
    <col min="306" max="307" width="9.33203125" style="1" bestFit="1" customWidth="1"/>
    <col min="308" max="308" width="9.1640625" style="1"/>
    <col min="309" max="309" width="9.33203125" style="1" bestFit="1" customWidth="1"/>
    <col min="310" max="310" width="13" style="1" bestFit="1" customWidth="1"/>
    <col min="311" max="312" width="9.33203125" style="1" bestFit="1" customWidth="1"/>
    <col min="313" max="313" width="12.1640625" style="1" bestFit="1" customWidth="1"/>
    <col min="314" max="320" width="9.33203125" style="1" bestFit="1" customWidth="1"/>
    <col min="321" max="321" width="9.1640625" style="1"/>
    <col min="322" max="323" width="9.33203125" style="1" bestFit="1" customWidth="1"/>
    <col min="324" max="324" width="9.1640625" style="1"/>
    <col min="325" max="325" width="9.33203125" style="1" bestFit="1" customWidth="1"/>
    <col min="326" max="326" width="13" style="1" bestFit="1" customWidth="1"/>
    <col min="327" max="328" width="9.33203125" style="1" bestFit="1" customWidth="1"/>
    <col min="329" max="329" width="12.1640625" style="1" bestFit="1" customWidth="1"/>
    <col min="330" max="336" width="9.33203125" style="1" bestFit="1" customWidth="1"/>
    <col min="337" max="337" width="9.1640625" style="1"/>
    <col min="338" max="339" width="9.33203125" style="1" bestFit="1" customWidth="1"/>
    <col min="340" max="340" width="9.1640625" style="1"/>
    <col min="341" max="341" width="9.33203125" style="1" bestFit="1" customWidth="1"/>
    <col min="342" max="342" width="13" style="1" bestFit="1" customWidth="1"/>
    <col min="343" max="344" width="9.33203125" style="1" bestFit="1" customWidth="1"/>
    <col min="345" max="345" width="12.1640625" style="1" bestFit="1" customWidth="1"/>
    <col min="346" max="352" width="9.33203125" style="1" bestFit="1" customWidth="1"/>
    <col min="353" max="353" width="9.1640625" style="1"/>
    <col min="354" max="355" width="9.33203125" style="1" bestFit="1" customWidth="1"/>
    <col min="356" max="356" width="9.1640625" style="1"/>
    <col min="357" max="357" width="9.33203125" style="1" bestFit="1" customWidth="1"/>
    <col min="358" max="358" width="13" style="1" bestFit="1" customWidth="1"/>
    <col min="359" max="360" width="9.33203125" style="1" bestFit="1" customWidth="1"/>
    <col min="361" max="361" width="12.1640625" style="1" bestFit="1" customWidth="1"/>
    <col min="362" max="368" width="9.33203125" style="1" bestFit="1" customWidth="1"/>
    <col min="369" max="369" width="9.1640625" style="1"/>
    <col min="370" max="371" width="9.33203125" style="1" bestFit="1" customWidth="1"/>
    <col min="372" max="372" width="9.1640625" style="1"/>
    <col min="373" max="373" width="9.33203125" style="1" bestFit="1" customWidth="1"/>
    <col min="374" max="374" width="13" style="1" bestFit="1" customWidth="1"/>
    <col min="375" max="376" width="9.33203125" style="1" bestFit="1" customWidth="1"/>
    <col min="377" max="377" width="12.1640625" style="1" bestFit="1" customWidth="1"/>
    <col min="378" max="384" width="9.33203125" style="1" bestFit="1" customWidth="1"/>
    <col min="385" max="385" width="9.1640625" style="1"/>
    <col min="386" max="387" width="9.33203125" style="1" bestFit="1" customWidth="1"/>
    <col min="388" max="388" width="9.1640625" style="1"/>
    <col min="389" max="389" width="9.33203125" style="1" bestFit="1" customWidth="1"/>
    <col min="390" max="390" width="13" style="1" bestFit="1" customWidth="1"/>
    <col min="391" max="392" width="9.33203125" style="1" bestFit="1" customWidth="1"/>
    <col min="393" max="393" width="12.1640625" style="1" bestFit="1" customWidth="1"/>
    <col min="394" max="400" width="9.33203125" style="1" bestFit="1" customWidth="1"/>
    <col min="401" max="401" width="9.1640625" style="1"/>
    <col min="402" max="403" width="9.33203125" style="1" bestFit="1" customWidth="1"/>
    <col min="404" max="404" width="9.1640625" style="1"/>
    <col min="405" max="405" width="9.33203125" style="1" bestFit="1" customWidth="1"/>
    <col min="406" max="406" width="13" style="1" bestFit="1" customWidth="1"/>
    <col min="407" max="408" width="9.33203125" style="1" bestFit="1" customWidth="1"/>
    <col min="409" max="409" width="12.1640625" style="1" bestFit="1" customWidth="1"/>
    <col min="410" max="416" width="9.33203125" style="1" bestFit="1" customWidth="1"/>
    <col min="417" max="417" width="9.1640625" style="1"/>
    <col min="418" max="419" width="9.33203125" style="1" bestFit="1" customWidth="1"/>
    <col min="420" max="420" width="9.1640625" style="1"/>
    <col min="421" max="421" width="9.33203125" style="1" bestFit="1" customWidth="1"/>
    <col min="422" max="422" width="13" style="1" bestFit="1" customWidth="1"/>
    <col min="423" max="424" width="9.33203125" style="1" bestFit="1" customWidth="1"/>
    <col min="425" max="425" width="12.1640625" style="1" bestFit="1" customWidth="1"/>
    <col min="426" max="432" width="9.33203125" style="1" bestFit="1" customWidth="1"/>
    <col min="433" max="433" width="9.1640625" style="1"/>
    <col min="434" max="435" width="9.33203125" style="1" bestFit="1" customWidth="1"/>
    <col min="436" max="436" width="9.1640625" style="1"/>
    <col min="437" max="437" width="9.33203125" style="1" bestFit="1" customWidth="1"/>
    <col min="438" max="438" width="13" style="1" bestFit="1" customWidth="1"/>
    <col min="439" max="440" width="9.33203125" style="1" bestFit="1" customWidth="1"/>
    <col min="441" max="441" width="12.1640625" style="1" bestFit="1" customWidth="1"/>
    <col min="442" max="448" width="9.33203125" style="1" bestFit="1" customWidth="1"/>
    <col min="449" max="449" width="9.1640625" style="1"/>
    <col min="450" max="451" width="9.33203125" style="1" bestFit="1" customWidth="1"/>
    <col min="452" max="452" width="9.1640625" style="1"/>
    <col min="453" max="453" width="9.33203125" style="1" bestFit="1" customWidth="1"/>
    <col min="454" max="454" width="13" style="1" bestFit="1" customWidth="1"/>
    <col min="455" max="456" width="9.33203125" style="1" bestFit="1" customWidth="1"/>
    <col min="457" max="457" width="12.1640625" style="1" bestFit="1" customWidth="1"/>
    <col min="458" max="464" width="9.33203125" style="1" bestFit="1" customWidth="1"/>
    <col min="465" max="465" width="9.1640625" style="1"/>
    <col min="466" max="467" width="9.33203125" style="1" bestFit="1" customWidth="1"/>
    <col min="468" max="468" width="9.1640625" style="1"/>
    <col min="469" max="469" width="9.33203125" style="1" bestFit="1" customWidth="1"/>
    <col min="470" max="470" width="13" style="1" bestFit="1" customWidth="1"/>
    <col min="471" max="472" width="9.33203125" style="1" bestFit="1" customWidth="1"/>
    <col min="473" max="473" width="12.1640625" style="1" bestFit="1" customWidth="1"/>
    <col min="474" max="480" width="9.33203125" style="1" bestFit="1" customWidth="1"/>
    <col min="481" max="481" width="9.1640625" style="1"/>
    <col min="482" max="483" width="9.33203125" style="1" bestFit="1" customWidth="1"/>
    <col min="484" max="484" width="9.1640625" style="1"/>
    <col min="485" max="485" width="9.33203125" style="1" bestFit="1" customWidth="1"/>
    <col min="486" max="486" width="13" style="1" bestFit="1" customWidth="1"/>
    <col min="487" max="488" width="9.33203125" style="1" bestFit="1" customWidth="1"/>
    <col min="489" max="489" width="12.1640625" style="1" bestFit="1" customWidth="1"/>
    <col min="490" max="496" width="9.33203125" style="1" bestFit="1" customWidth="1"/>
    <col min="497" max="497" width="9.1640625" style="1"/>
    <col min="498" max="499" width="9.33203125" style="1" bestFit="1" customWidth="1"/>
    <col min="500" max="500" width="9.1640625" style="1"/>
    <col min="501" max="501" width="9.33203125" style="1" bestFit="1" customWidth="1"/>
    <col min="502" max="502" width="13" style="1" bestFit="1" customWidth="1"/>
    <col min="503" max="504" width="9.33203125" style="1" bestFit="1" customWidth="1"/>
    <col min="505" max="505" width="12.1640625" style="1" bestFit="1" customWidth="1"/>
    <col min="506" max="512" width="9.33203125" style="1" bestFit="1" customWidth="1"/>
    <col min="513" max="513" width="9.1640625" style="1"/>
    <col min="514" max="515" width="9.33203125" style="1" bestFit="1" customWidth="1"/>
    <col min="516" max="516" width="9.1640625" style="1"/>
    <col min="517" max="517" width="9.33203125" style="1" bestFit="1" customWidth="1"/>
    <col min="518" max="518" width="13" style="1" bestFit="1" customWidth="1"/>
    <col min="519" max="520" width="9.33203125" style="1" bestFit="1" customWidth="1"/>
    <col min="521" max="521" width="12.1640625" style="1" bestFit="1" customWidth="1"/>
    <col min="522" max="528" width="9.33203125" style="1" bestFit="1" customWidth="1"/>
    <col min="529" max="529" width="9.1640625" style="1"/>
    <col min="530" max="531" width="9.33203125" style="1" bestFit="1" customWidth="1"/>
    <col min="532" max="532" width="9.1640625" style="1"/>
    <col min="533" max="533" width="9.33203125" style="1" bestFit="1" customWidth="1"/>
    <col min="534" max="534" width="13" style="1" bestFit="1" customWidth="1"/>
    <col min="535" max="536" width="9.33203125" style="1" bestFit="1" customWidth="1"/>
    <col min="537" max="537" width="12.1640625" style="1" bestFit="1" customWidth="1"/>
    <col min="538" max="544" width="9.33203125" style="1" bestFit="1" customWidth="1"/>
    <col min="545" max="545" width="9.1640625" style="1"/>
    <col min="546" max="547" width="9.33203125" style="1" bestFit="1" customWidth="1"/>
    <col min="548" max="548" width="9.1640625" style="1"/>
    <col min="549" max="549" width="9.33203125" style="1" bestFit="1" customWidth="1"/>
    <col min="550" max="550" width="13" style="1" bestFit="1" customWidth="1"/>
    <col min="551" max="552" width="9.33203125" style="1" bestFit="1" customWidth="1"/>
    <col min="553" max="553" width="12.1640625" style="1" bestFit="1" customWidth="1"/>
    <col min="554" max="560" width="9.33203125" style="1" bestFit="1" customWidth="1"/>
    <col min="561" max="561" width="9.1640625" style="1"/>
    <col min="562" max="563" width="9.33203125" style="1" bestFit="1" customWidth="1"/>
    <col min="564" max="564" width="9.1640625" style="1"/>
    <col min="565" max="565" width="9.33203125" style="1" bestFit="1" customWidth="1"/>
    <col min="566" max="566" width="13" style="1" bestFit="1" customWidth="1"/>
    <col min="567" max="568" width="9.33203125" style="1" bestFit="1" customWidth="1"/>
    <col min="569" max="569" width="12.1640625" style="1" bestFit="1" customWidth="1"/>
    <col min="570" max="576" width="9.33203125" style="1" bestFit="1" customWidth="1"/>
    <col min="577" max="577" width="9.1640625" style="1"/>
    <col min="578" max="579" width="9.33203125" style="1" bestFit="1" customWidth="1"/>
    <col min="580" max="580" width="9.1640625" style="1"/>
    <col min="581" max="581" width="9.33203125" style="1" bestFit="1" customWidth="1"/>
    <col min="582" max="582" width="13" style="1" bestFit="1" customWidth="1"/>
    <col min="583" max="584" width="9.33203125" style="1" bestFit="1" customWidth="1"/>
    <col min="585" max="585" width="12.1640625" style="1" bestFit="1" customWidth="1"/>
    <col min="586" max="592" width="9.33203125" style="1" bestFit="1" customWidth="1"/>
    <col min="593" max="593" width="9.1640625" style="1"/>
    <col min="594" max="595" width="9.33203125" style="1" bestFit="1" customWidth="1"/>
    <col min="596" max="596" width="9.1640625" style="1"/>
    <col min="597" max="597" width="9.33203125" style="1" bestFit="1" customWidth="1"/>
    <col min="598" max="598" width="13" style="1" bestFit="1" customWidth="1"/>
    <col min="599" max="600" width="9.33203125" style="1" bestFit="1" customWidth="1"/>
    <col min="601" max="601" width="12.1640625" style="1" bestFit="1" customWidth="1"/>
    <col min="602" max="608" width="9.33203125" style="1" bestFit="1" customWidth="1"/>
    <col min="609" max="609" width="9.1640625" style="1"/>
    <col min="610" max="611" width="9.33203125" style="1" bestFit="1" customWidth="1"/>
    <col min="612" max="612" width="9.1640625" style="1"/>
    <col min="613" max="613" width="9.33203125" style="1" bestFit="1" customWidth="1"/>
    <col min="614" max="614" width="13" style="1" bestFit="1" customWidth="1"/>
    <col min="615" max="616" width="9.33203125" style="1" bestFit="1" customWidth="1"/>
    <col min="617" max="617" width="12.1640625" style="1" bestFit="1" customWidth="1"/>
    <col min="618" max="624" width="9.33203125" style="1" bestFit="1" customWidth="1"/>
    <col min="625" max="625" width="9.1640625" style="1"/>
    <col min="626" max="627" width="9.33203125" style="1" bestFit="1" customWidth="1"/>
    <col min="628" max="628" width="9.1640625" style="1"/>
    <col min="629" max="629" width="9.33203125" style="1" bestFit="1" customWidth="1"/>
    <col min="630" max="630" width="13" style="1" bestFit="1" customWidth="1"/>
    <col min="631" max="632" width="9.33203125" style="1" bestFit="1" customWidth="1"/>
    <col min="633" max="633" width="12.1640625" style="1" bestFit="1" customWidth="1"/>
    <col min="634" max="640" width="9.33203125" style="1" bestFit="1" customWidth="1"/>
    <col min="641" max="641" width="9.1640625" style="1"/>
    <col min="642" max="643" width="9.33203125" style="1" bestFit="1" customWidth="1"/>
    <col min="644" max="644" width="9.1640625" style="1"/>
    <col min="645" max="645" width="9.33203125" style="1" bestFit="1" customWidth="1"/>
    <col min="646" max="646" width="13" style="1" bestFit="1" customWidth="1"/>
    <col min="647" max="648" width="9.33203125" style="1" bestFit="1" customWidth="1"/>
    <col min="649" max="649" width="12.1640625" style="1" bestFit="1" customWidth="1"/>
    <col min="650" max="656" width="9.33203125" style="1" bestFit="1" customWidth="1"/>
    <col min="657" max="657" width="9.1640625" style="1"/>
    <col min="658" max="659" width="9.33203125" style="1" bestFit="1" customWidth="1"/>
    <col min="660" max="660" width="9.1640625" style="1"/>
    <col min="661" max="661" width="9.33203125" style="1" bestFit="1" customWidth="1"/>
    <col min="662" max="662" width="13" style="1" bestFit="1" customWidth="1"/>
    <col min="663" max="664" width="9.33203125" style="1" bestFit="1" customWidth="1"/>
    <col min="665" max="665" width="12.1640625" style="1" bestFit="1" customWidth="1"/>
    <col min="666" max="672" width="9.33203125" style="1" bestFit="1" customWidth="1"/>
    <col min="673" max="673" width="9.1640625" style="1"/>
    <col min="674" max="675" width="9.33203125" style="1" bestFit="1" customWidth="1"/>
    <col min="676" max="676" width="9.1640625" style="1"/>
    <col min="677" max="677" width="9.33203125" style="1" bestFit="1" customWidth="1"/>
    <col min="678" max="678" width="13" style="1" bestFit="1" customWidth="1"/>
    <col min="679" max="680" width="9.33203125" style="1" bestFit="1" customWidth="1"/>
    <col min="681" max="681" width="12.1640625" style="1" bestFit="1" customWidth="1"/>
    <col min="682" max="688" width="9.33203125" style="1" bestFit="1" customWidth="1"/>
    <col min="689" max="689" width="9.1640625" style="1"/>
    <col min="690" max="691" width="9.33203125" style="1" bestFit="1" customWidth="1"/>
    <col min="692" max="692" width="9.1640625" style="1"/>
    <col min="693" max="693" width="9.33203125" style="1" bestFit="1" customWidth="1"/>
    <col min="694" max="694" width="13" style="1" bestFit="1" customWidth="1"/>
    <col min="695" max="696" width="9.33203125" style="1" bestFit="1" customWidth="1"/>
    <col min="697" max="697" width="12.1640625" style="1" bestFit="1" customWidth="1"/>
    <col min="698" max="704" width="9.33203125" style="1" bestFit="1" customWidth="1"/>
    <col min="705" max="705" width="9.1640625" style="1"/>
    <col min="706" max="707" width="9.33203125" style="1" bestFit="1" customWidth="1"/>
    <col min="708" max="708" width="9.1640625" style="1"/>
    <col min="709" max="709" width="9.33203125" style="1" bestFit="1" customWidth="1"/>
    <col min="710" max="710" width="13" style="1" bestFit="1" customWidth="1"/>
    <col min="711" max="712" width="9.33203125" style="1" bestFit="1" customWidth="1"/>
    <col min="713" max="713" width="12.1640625" style="1" bestFit="1" customWidth="1"/>
    <col min="714" max="720" width="9.33203125" style="1" bestFit="1" customWidth="1"/>
    <col min="721" max="721" width="9.1640625" style="1"/>
    <col min="722" max="723" width="9.33203125" style="1" bestFit="1" customWidth="1"/>
    <col min="724" max="724" width="9.1640625" style="1"/>
    <col min="725" max="725" width="9.33203125" style="1" bestFit="1" customWidth="1"/>
    <col min="726" max="726" width="13" style="1" bestFit="1" customWidth="1"/>
    <col min="727" max="728" width="9.33203125" style="1" bestFit="1" customWidth="1"/>
    <col min="729" max="729" width="12.1640625" style="1" bestFit="1" customWidth="1"/>
    <col min="730" max="736" width="9.33203125" style="1" bestFit="1" customWidth="1"/>
    <col min="737" max="737" width="9.1640625" style="1"/>
    <col min="738" max="739" width="9.33203125" style="1" bestFit="1" customWidth="1"/>
    <col min="740" max="740" width="9.1640625" style="1"/>
    <col min="741" max="741" width="9.33203125" style="1" bestFit="1" customWidth="1"/>
    <col min="742" max="742" width="13" style="1" bestFit="1" customWidth="1"/>
    <col min="743" max="744" width="9.33203125" style="1" bestFit="1" customWidth="1"/>
    <col min="745" max="745" width="12.1640625" style="1" bestFit="1" customWidth="1"/>
    <col min="746" max="752" width="9.33203125" style="1" bestFit="1" customWidth="1"/>
    <col min="753" max="753" width="9.1640625" style="1"/>
    <col min="754" max="755" width="9.33203125" style="1" bestFit="1" customWidth="1"/>
    <col min="756" max="756" width="9.1640625" style="1"/>
    <col min="757" max="757" width="9.33203125" style="1" bestFit="1" customWidth="1"/>
    <col min="758" max="758" width="13" style="1" bestFit="1" customWidth="1"/>
    <col min="759" max="760" width="9.33203125" style="1" bestFit="1" customWidth="1"/>
    <col min="761" max="761" width="12.1640625" style="1" bestFit="1" customWidth="1"/>
    <col min="762" max="768" width="9.33203125" style="1" bestFit="1" customWidth="1"/>
    <col min="769" max="769" width="9.1640625" style="1"/>
    <col min="770" max="771" width="9.33203125" style="1" bestFit="1" customWidth="1"/>
    <col min="772" max="772" width="9.1640625" style="1"/>
    <col min="773" max="773" width="9.33203125" style="1" bestFit="1" customWidth="1"/>
    <col min="774" max="774" width="13" style="1" bestFit="1" customWidth="1"/>
    <col min="775" max="776" width="9.33203125" style="1" bestFit="1" customWidth="1"/>
    <col min="777" max="777" width="12.1640625" style="1" bestFit="1" customWidth="1"/>
    <col min="778" max="784" width="9.33203125" style="1" bestFit="1" customWidth="1"/>
    <col min="785" max="785" width="9.1640625" style="1"/>
    <col min="786" max="787" width="9.33203125" style="1" bestFit="1" customWidth="1"/>
    <col min="788" max="788" width="9.1640625" style="1"/>
    <col min="789" max="789" width="9.33203125" style="1" bestFit="1" customWidth="1"/>
    <col min="790" max="790" width="13" style="1" bestFit="1" customWidth="1"/>
    <col min="791" max="792" width="9.33203125" style="1" bestFit="1" customWidth="1"/>
    <col min="793" max="793" width="12.1640625" style="1" bestFit="1" customWidth="1"/>
    <col min="794" max="800" width="9.33203125" style="1" bestFit="1" customWidth="1"/>
    <col min="801" max="801" width="9.1640625" style="1"/>
    <col min="802" max="803" width="9.33203125" style="1" bestFit="1" customWidth="1"/>
    <col min="804" max="804" width="9.1640625" style="1"/>
    <col min="805" max="805" width="9.33203125" style="1" bestFit="1" customWidth="1"/>
    <col min="806" max="806" width="13" style="1" bestFit="1" customWidth="1"/>
    <col min="807" max="808" width="9.33203125" style="1" bestFit="1" customWidth="1"/>
    <col min="809" max="809" width="12.1640625" style="1" bestFit="1" customWidth="1"/>
    <col min="810" max="816" width="9.33203125" style="1" bestFit="1" customWidth="1"/>
    <col min="817" max="817" width="9.1640625" style="1"/>
    <col min="818" max="819" width="9.33203125" style="1" bestFit="1" customWidth="1"/>
    <col min="820" max="820" width="9.1640625" style="1"/>
    <col min="821" max="821" width="9.33203125" style="1" bestFit="1" customWidth="1"/>
    <col min="822" max="822" width="13" style="1" bestFit="1" customWidth="1"/>
    <col min="823" max="824" width="9.33203125" style="1" bestFit="1" customWidth="1"/>
    <col min="825" max="825" width="12.1640625" style="1" bestFit="1" customWidth="1"/>
    <col min="826" max="832" width="9.33203125" style="1" bestFit="1" customWidth="1"/>
    <col min="833" max="833" width="9.1640625" style="1"/>
    <col min="834" max="835" width="9.33203125" style="1" bestFit="1" customWidth="1"/>
    <col min="836" max="836" width="9.1640625" style="1"/>
    <col min="837" max="837" width="9.33203125" style="1" bestFit="1" customWidth="1"/>
    <col min="838" max="838" width="13" style="1" bestFit="1" customWidth="1"/>
    <col min="839" max="840" width="9.33203125" style="1" bestFit="1" customWidth="1"/>
    <col min="841" max="841" width="12.1640625" style="1" bestFit="1" customWidth="1"/>
    <col min="842" max="848" width="9.33203125" style="1" bestFit="1" customWidth="1"/>
    <col min="849" max="849" width="9.1640625" style="1"/>
    <col min="850" max="851" width="9.33203125" style="1" bestFit="1" customWidth="1"/>
    <col min="852" max="852" width="9.1640625" style="1"/>
    <col min="853" max="853" width="9.33203125" style="1" bestFit="1" customWidth="1"/>
    <col min="854" max="854" width="13" style="1" bestFit="1" customWidth="1"/>
    <col min="855" max="856" width="9.33203125" style="1" bestFit="1" customWidth="1"/>
    <col min="857" max="857" width="12.1640625" style="1" bestFit="1" customWidth="1"/>
    <col min="858" max="864" width="9.33203125" style="1" bestFit="1" customWidth="1"/>
    <col min="865" max="865" width="9.1640625" style="1"/>
    <col min="866" max="867" width="9.33203125" style="1" bestFit="1" customWidth="1"/>
    <col min="868" max="868" width="9.1640625" style="1"/>
    <col min="869" max="869" width="9.33203125" style="1" bestFit="1" customWidth="1"/>
    <col min="870" max="870" width="13" style="1" bestFit="1" customWidth="1"/>
    <col min="871" max="872" width="9.33203125" style="1" bestFit="1" customWidth="1"/>
    <col min="873" max="873" width="12.1640625" style="1" bestFit="1" customWidth="1"/>
    <col min="874" max="880" width="9.33203125" style="1" bestFit="1" customWidth="1"/>
    <col min="881" max="881" width="9.1640625" style="1"/>
    <col min="882" max="883" width="9.33203125" style="1" bestFit="1" customWidth="1"/>
    <col min="884" max="884" width="9.1640625" style="1"/>
    <col min="885" max="885" width="9.33203125" style="1" bestFit="1" customWidth="1"/>
    <col min="886" max="886" width="13" style="1" bestFit="1" customWidth="1"/>
    <col min="887" max="888" width="9.33203125" style="1" bestFit="1" customWidth="1"/>
    <col min="889" max="889" width="12.1640625" style="1" bestFit="1" customWidth="1"/>
    <col min="890" max="896" width="9.33203125" style="1" bestFit="1" customWidth="1"/>
    <col min="897" max="897" width="9.1640625" style="1"/>
    <col min="898" max="899" width="9.33203125" style="1" bestFit="1" customWidth="1"/>
    <col min="900" max="900" width="9.1640625" style="1"/>
    <col min="901" max="901" width="9.33203125" style="1" bestFit="1" customWidth="1"/>
    <col min="902" max="902" width="13" style="1" bestFit="1" customWidth="1"/>
    <col min="903" max="904" width="9.33203125" style="1" bestFit="1" customWidth="1"/>
    <col min="905" max="905" width="12.1640625" style="1" bestFit="1" customWidth="1"/>
    <col min="906" max="912" width="9.33203125" style="1" bestFit="1" customWidth="1"/>
    <col min="913" max="913" width="9.1640625" style="1"/>
    <col min="914" max="915" width="9.33203125" style="1" bestFit="1" customWidth="1"/>
    <col min="916" max="916" width="9.1640625" style="1"/>
    <col min="917" max="917" width="9.33203125" style="1" bestFit="1" customWidth="1"/>
    <col min="918" max="918" width="13" style="1" bestFit="1" customWidth="1"/>
    <col min="919" max="920" width="9.33203125" style="1" bestFit="1" customWidth="1"/>
    <col min="921" max="921" width="12.1640625" style="1" bestFit="1" customWidth="1"/>
    <col min="922" max="928" width="9.33203125" style="1" bestFit="1" customWidth="1"/>
    <col min="929" max="929" width="9.1640625" style="1"/>
    <col min="930" max="931" width="9.33203125" style="1" bestFit="1" customWidth="1"/>
    <col min="932" max="932" width="9.1640625" style="1"/>
    <col min="933" max="933" width="9.33203125" style="1" bestFit="1" customWidth="1"/>
    <col min="934" max="934" width="13" style="1" bestFit="1" customWidth="1"/>
    <col min="935" max="936" width="9.33203125" style="1" bestFit="1" customWidth="1"/>
    <col min="937" max="937" width="12.1640625" style="1" bestFit="1" customWidth="1"/>
    <col min="938" max="944" width="9.33203125" style="1" bestFit="1" customWidth="1"/>
    <col min="945" max="945" width="9.1640625" style="1"/>
    <col min="946" max="947" width="9.33203125" style="1" bestFit="1" customWidth="1"/>
    <col min="948" max="948" width="9.1640625" style="1"/>
    <col min="949" max="949" width="9.33203125" style="1" bestFit="1" customWidth="1"/>
    <col min="950" max="950" width="13" style="1" bestFit="1" customWidth="1"/>
    <col min="951" max="952" width="9.33203125" style="1" bestFit="1" customWidth="1"/>
    <col min="953" max="953" width="12.1640625" style="1" bestFit="1" customWidth="1"/>
    <col min="954" max="960" width="9.33203125" style="1" bestFit="1" customWidth="1"/>
    <col min="961" max="961" width="9.1640625" style="1"/>
    <col min="962" max="963" width="9.33203125" style="1" bestFit="1" customWidth="1"/>
    <col min="964" max="964" width="9.1640625" style="1"/>
    <col min="965" max="965" width="9.33203125" style="1" bestFit="1" customWidth="1"/>
    <col min="966" max="966" width="13" style="1" bestFit="1" customWidth="1"/>
    <col min="967" max="968" width="9.33203125" style="1" bestFit="1" customWidth="1"/>
    <col min="969" max="969" width="12.1640625" style="1" bestFit="1" customWidth="1"/>
    <col min="970" max="976" width="9.33203125" style="1" bestFit="1" customWidth="1"/>
    <col min="977" max="977" width="9.1640625" style="1"/>
    <col min="978" max="979" width="9.33203125" style="1" bestFit="1" customWidth="1"/>
    <col min="980" max="980" width="9.1640625" style="1"/>
    <col min="981" max="981" width="9.33203125" style="1" bestFit="1" customWidth="1"/>
    <col min="982" max="982" width="13" style="1" bestFit="1" customWidth="1"/>
    <col min="983" max="984" width="9.33203125" style="1" bestFit="1" customWidth="1"/>
    <col min="985" max="985" width="12.1640625" style="1" bestFit="1" customWidth="1"/>
    <col min="986" max="992" width="9.33203125" style="1" bestFit="1" customWidth="1"/>
    <col min="993" max="993" width="9.1640625" style="1"/>
    <col min="994" max="995" width="9.33203125" style="1" bestFit="1" customWidth="1"/>
    <col min="996" max="996" width="9.1640625" style="1"/>
    <col min="997" max="997" width="9.33203125" style="1" bestFit="1" customWidth="1"/>
    <col min="998" max="998" width="13" style="1" bestFit="1" customWidth="1"/>
    <col min="999" max="1000" width="9.33203125" style="1" bestFit="1" customWidth="1"/>
    <col min="1001" max="1001" width="12.1640625" style="1" bestFit="1" customWidth="1"/>
    <col min="1002" max="1008" width="9.33203125" style="1" bestFit="1" customWidth="1"/>
    <col min="1009" max="1009" width="9.1640625" style="1"/>
    <col min="1010" max="1011" width="9.33203125" style="1" bestFit="1" customWidth="1"/>
    <col min="1012" max="1012" width="9.1640625" style="1"/>
    <col min="1013" max="1013" width="9.33203125" style="1" bestFit="1" customWidth="1"/>
    <col min="1014" max="1014" width="13" style="1" bestFit="1" customWidth="1"/>
    <col min="1015" max="1016" width="9.33203125" style="1" bestFit="1" customWidth="1"/>
    <col min="1017" max="1017" width="12.1640625" style="1" bestFit="1" customWidth="1"/>
    <col min="1018" max="1024" width="9.33203125" style="1" bestFit="1" customWidth="1"/>
    <col min="1025" max="1025" width="9.1640625" style="1"/>
    <col min="1026" max="1027" width="9.33203125" style="1" bestFit="1" customWidth="1"/>
    <col min="1028" max="1028" width="9.1640625" style="1"/>
    <col min="1029" max="1029" width="9.33203125" style="1" bestFit="1" customWidth="1"/>
    <col min="1030" max="1030" width="13" style="1" bestFit="1" customWidth="1"/>
    <col min="1031" max="1032" width="9.33203125" style="1" bestFit="1" customWidth="1"/>
    <col min="1033" max="1033" width="12.1640625" style="1" bestFit="1" customWidth="1"/>
    <col min="1034" max="1040" width="9.33203125" style="1" bestFit="1" customWidth="1"/>
    <col min="1041" max="1041" width="9.1640625" style="1"/>
    <col min="1042" max="1043" width="9.33203125" style="1" bestFit="1" customWidth="1"/>
    <col min="1044" max="1044" width="9.1640625" style="1"/>
    <col min="1045" max="1045" width="9.33203125" style="1" bestFit="1" customWidth="1"/>
    <col min="1046" max="1046" width="13" style="1" bestFit="1" customWidth="1"/>
    <col min="1047" max="1048" width="9.33203125" style="1" bestFit="1" customWidth="1"/>
    <col min="1049" max="1049" width="12.1640625" style="1" bestFit="1" customWidth="1"/>
    <col min="1050" max="1056" width="9.33203125" style="1" bestFit="1" customWidth="1"/>
    <col min="1057" max="1057" width="9.1640625" style="1"/>
    <col min="1058" max="1059" width="9.33203125" style="1" bestFit="1" customWidth="1"/>
    <col min="1060" max="1060" width="9.1640625" style="1"/>
    <col min="1061" max="1061" width="9.33203125" style="1" bestFit="1" customWidth="1"/>
    <col min="1062" max="1062" width="13" style="1" bestFit="1" customWidth="1"/>
    <col min="1063" max="1064" width="9.33203125" style="1" bestFit="1" customWidth="1"/>
    <col min="1065" max="1065" width="12.1640625" style="1" bestFit="1" customWidth="1"/>
    <col min="1066" max="1072" width="9.33203125" style="1" bestFit="1" customWidth="1"/>
    <col min="1073" max="1073" width="9.1640625" style="1"/>
    <col min="1074" max="1075" width="9.33203125" style="1" bestFit="1" customWidth="1"/>
    <col min="1076" max="1076" width="9.1640625" style="1"/>
    <col min="1077" max="1077" width="9.33203125" style="1" bestFit="1" customWidth="1"/>
    <col min="1078" max="1078" width="13" style="1" bestFit="1" customWidth="1"/>
    <col min="1079" max="1080" width="9.33203125" style="1" bestFit="1" customWidth="1"/>
    <col min="1081" max="1081" width="12.1640625" style="1" bestFit="1" customWidth="1"/>
    <col min="1082" max="1088" width="9.33203125" style="1" bestFit="1" customWidth="1"/>
    <col min="1089" max="1089" width="9.1640625" style="1"/>
    <col min="1090" max="1091" width="9.33203125" style="1" bestFit="1" customWidth="1"/>
    <col min="1092" max="1092" width="9.1640625" style="1"/>
    <col min="1093" max="1093" width="9.33203125" style="1" bestFit="1" customWidth="1"/>
    <col min="1094" max="1094" width="13" style="1" bestFit="1" customWidth="1"/>
    <col min="1095" max="1096" width="9.33203125" style="1" bestFit="1" customWidth="1"/>
    <col min="1097" max="1097" width="12.1640625" style="1" bestFit="1" customWidth="1"/>
    <col min="1098" max="1104" width="9.33203125" style="1" bestFit="1" customWidth="1"/>
    <col min="1105" max="1105" width="9.1640625" style="1"/>
    <col min="1106" max="1107" width="9.33203125" style="1" bestFit="1" customWidth="1"/>
    <col min="1108" max="1108" width="9.1640625" style="1"/>
    <col min="1109" max="1109" width="9.33203125" style="1" bestFit="1" customWidth="1"/>
    <col min="1110" max="1110" width="13" style="1" bestFit="1" customWidth="1"/>
    <col min="1111" max="1112" width="9.33203125" style="1" bestFit="1" customWidth="1"/>
    <col min="1113" max="1113" width="12.1640625" style="1" bestFit="1" customWidth="1"/>
    <col min="1114" max="1120" width="9.33203125" style="1" bestFit="1" customWidth="1"/>
    <col min="1121" max="1121" width="9.1640625" style="1"/>
    <col min="1122" max="1123" width="9.33203125" style="1" bestFit="1" customWidth="1"/>
    <col min="1124" max="1124" width="9.1640625" style="1"/>
    <col min="1125" max="1125" width="9.33203125" style="1" bestFit="1" customWidth="1"/>
    <col min="1126" max="1126" width="13" style="1" bestFit="1" customWidth="1"/>
    <col min="1127" max="1128" width="9.33203125" style="1" bestFit="1" customWidth="1"/>
    <col min="1129" max="1129" width="12.1640625" style="1" bestFit="1" customWidth="1"/>
    <col min="1130" max="1136" width="9.33203125" style="1" bestFit="1" customWidth="1"/>
    <col min="1137" max="1137" width="9.1640625" style="1"/>
    <col min="1138" max="1139" width="9.33203125" style="1" bestFit="1" customWidth="1"/>
    <col min="1140" max="1140" width="9.1640625" style="1"/>
    <col min="1141" max="1141" width="9.33203125" style="1" bestFit="1" customWidth="1"/>
    <col min="1142" max="1142" width="13" style="1" bestFit="1" customWidth="1"/>
    <col min="1143" max="1144" width="9.33203125" style="1" bestFit="1" customWidth="1"/>
    <col min="1145" max="1145" width="12.1640625" style="1" bestFit="1" customWidth="1"/>
    <col min="1146" max="1152" width="9.33203125" style="1" bestFit="1" customWidth="1"/>
    <col min="1153" max="1153" width="9.1640625" style="1"/>
    <col min="1154" max="1155" width="9.33203125" style="1" bestFit="1" customWidth="1"/>
    <col min="1156" max="1156" width="9.1640625" style="1"/>
    <col min="1157" max="1157" width="9.33203125" style="1" bestFit="1" customWidth="1"/>
    <col min="1158" max="1158" width="13" style="1" bestFit="1" customWidth="1"/>
    <col min="1159" max="1160" width="9.33203125" style="1" bestFit="1" customWidth="1"/>
    <col min="1161" max="1161" width="12.1640625" style="1" bestFit="1" customWidth="1"/>
    <col min="1162" max="1168" width="9.33203125" style="1" bestFit="1" customWidth="1"/>
    <col min="1169" max="1169" width="9.1640625" style="1"/>
    <col min="1170" max="1171" width="9.33203125" style="1" bestFit="1" customWidth="1"/>
    <col min="1172" max="1172" width="9.1640625" style="1"/>
    <col min="1173" max="1173" width="9.33203125" style="1" bestFit="1" customWidth="1"/>
    <col min="1174" max="1174" width="13" style="1" bestFit="1" customWidth="1"/>
    <col min="1175" max="1176" width="9.33203125" style="1" bestFit="1" customWidth="1"/>
    <col min="1177" max="1177" width="12.1640625" style="1" bestFit="1" customWidth="1"/>
    <col min="1178" max="1184" width="9.33203125" style="1" bestFit="1" customWidth="1"/>
    <col min="1185" max="1185" width="9.1640625" style="1"/>
    <col min="1186" max="1187" width="9.33203125" style="1" bestFit="1" customWidth="1"/>
    <col min="1188" max="1188" width="9.1640625" style="1"/>
    <col min="1189" max="1189" width="9.33203125" style="1" bestFit="1" customWidth="1"/>
    <col min="1190" max="1190" width="13" style="1" bestFit="1" customWidth="1"/>
    <col min="1191" max="1192" width="9.33203125" style="1" bestFit="1" customWidth="1"/>
    <col min="1193" max="1193" width="12.1640625" style="1" bestFit="1" customWidth="1"/>
    <col min="1194" max="1200" width="9.33203125" style="1" bestFit="1" customWidth="1"/>
    <col min="1201" max="1201" width="9.1640625" style="1"/>
    <col min="1202" max="1203" width="9.33203125" style="1" bestFit="1" customWidth="1"/>
    <col min="1204" max="1204" width="9.1640625" style="1"/>
    <col min="1205" max="1205" width="9.33203125" style="1" bestFit="1" customWidth="1"/>
    <col min="1206" max="1206" width="13" style="1" bestFit="1" customWidth="1"/>
    <col min="1207" max="1208" width="9.33203125" style="1" bestFit="1" customWidth="1"/>
    <col min="1209" max="1209" width="12.1640625" style="1" bestFit="1" customWidth="1"/>
    <col min="1210" max="1216" width="9.33203125" style="1" bestFit="1" customWidth="1"/>
    <col min="1217" max="1217" width="9.1640625" style="1"/>
    <col min="1218" max="1219" width="9.33203125" style="1" bestFit="1" customWidth="1"/>
    <col min="1220" max="1220" width="9.1640625" style="1"/>
    <col min="1221" max="1221" width="9.33203125" style="1" bestFit="1" customWidth="1"/>
    <col min="1222" max="1222" width="13" style="1" bestFit="1" customWidth="1"/>
    <col min="1223" max="1224" width="9.33203125" style="1" bestFit="1" customWidth="1"/>
    <col min="1225" max="1225" width="12.1640625" style="1" bestFit="1" customWidth="1"/>
    <col min="1226" max="1232" width="9.33203125" style="1" bestFit="1" customWidth="1"/>
    <col min="1233" max="1233" width="9.1640625" style="1"/>
    <col min="1234" max="1235" width="9.33203125" style="1" bestFit="1" customWidth="1"/>
    <col min="1236" max="1236" width="9.1640625" style="1"/>
    <col min="1237" max="1237" width="9.33203125" style="1" bestFit="1" customWidth="1"/>
    <col min="1238" max="1238" width="13" style="1" bestFit="1" customWidth="1"/>
    <col min="1239" max="1240" width="9.33203125" style="1" bestFit="1" customWidth="1"/>
    <col min="1241" max="1241" width="12.1640625" style="1" bestFit="1" customWidth="1"/>
    <col min="1242" max="1248" width="9.33203125" style="1" bestFit="1" customWidth="1"/>
    <col min="1249" max="1249" width="9.1640625" style="1"/>
    <col min="1250" max="1251" width="9.33203125" style="1" bestFit="1" customWidth="1"/>
    <col min="1252" max="1252" width="9.1640625" style="1"/>
    <col min="1253" max="1253" width="9.33203125" style="1" bestFit="1" customWidth="1"/>
    <col min="1254" max="1254" width="13" style="1" bestFit="1" customWidth="1"/>
    <col min="1255" max="1256" width="9.33203125" style="1" bestFit="1" customWidth="1"/>
    <col min="1257" max="1257" width="12.1640625" style="1" bestFit="1" customWidth="1"/>
    <col min="1258" max="1264" width="9.33203125" style="1" bestFit="1" customWidth="1"/>
    <col min="1265" max="1265" width="9.1640625" style="1"/>
    <col min="1266" max="1267" width="9.33203125" style="1" bestFit="1" customWidth="1"/>
    <col min="1268" max="1268" width="9.1640625" style="1"/>
    <col min="1269" max="1269" width="9.33203125" style="1" bestFit="1" customWidth="1"/>
    <col min="1270" max="1270" width="13" style="1" bestFit="1" customWidth="1"/>
    <col min="1271" max="1272" width="9.33203125" style="1" bestFit="1" customWidth="1"/>
    <col min="1273" max="1273" width="12.1640625" style="1" bestFit="1" customWidth="1"/>
    <col min="1274" max="1280" width="9.33203125" style="1" bestFit="1" customWidth="1"/>
    <col min="1281" max="1281" width="9.1640625" style="1"/>
    <col min="1282" max="1283" width="9.33203125" style="1" bestFit="1" customWidth="1"/>
    <col min="1284" max="1284" width="9.1640625" style="1"/>
    <col min="1285" max="1285" width="9.33203125" style="1" bestFit="1" customWidth="1"/>
    <col min="1286" max="1286" width="13" style="1" bestFit="1" customWidth="1"/>
    <col min="1287" max="1288" width="9.33203125" style="1" bestFit="1" customWidth="1"/>
    <col min="1289" max="1289" width="12.1640625" style="1" bestFit="1" customWidth="1"/>
    <col min="1290" max="1296" width="9.33203125" style="1" bestFit="1" customWidth="1"/>
    <col min="1297" max="1297" width="9.1640625" style="1"/>
    <col min="1298" max="1299" width="9.33203125" style="1" bestFit="1" customWidth="1"/>
    <col min="1300" max="1300" width="9.1640625" style="1"/>
    <col min="1301" max="1301" width="9.33203125" style="1" bestFit="1" customWidth="1"/>
    <col min="1302" max="1302" width="13" style="1" bestFit="1" customWidth="1"/>
    <col min="1303" max="1304" width="9.33203125" style="1" bestFit="1" customWidth="1"/>
    <col min="1305" max="1305" width="12.1640625" style="1" bestFit="1" customWidth="1"/>
    <col min="1306" max="1312" width="9.33203125" style="1" bestFit="1" customWidth="1"/>
    <col min="1313" max="1313" width="9.1640625" style="1"/>
    <col min="1314" max="1315" width="9.33203125" style="1" bestFit="1" customWidth="1"/>
    <col min="1316" max="1316" width="9.1640625" style="1"/>
    <col min="1317" max="1317" width="9.33203125" style="1" bestFit="1" customWidth="1"/>
    <col min="1318" max="1318" width="13" style="1" bestFit="1" customWidth="1"/>
    <col min="1319" max="1320" width="9.33203125" style="1" bestFit="1" customWidth="1"/>
    <col min="1321" max="1321" width="12.1640625" style="1" bestFit="1" customWidth="1"/>
    <col min="1322" max="1328" width="9.33203125" style="1" bestFit="1" customWidth="1"/>
    <col min="1329" max="1329" width="9.1640625" style="1"/>
    <col min="1330" max="1331" width="9.33203125" style="1" bestFit="1" customWidth="1"/>
    <col min="1332" max="1332" width="9.1640625" style="1"/>
    <col min="1333" max="1333" width="9.33203125" style="1" bestFit="1" customWidth="1"/>
    <col min="1334" max="1334" width="13" style="1" bestFit="1" customWidth="1"/>
    <col min="1335" max="1336" width="9.33203125" style="1" bestFit="1" customWidth="1"/>
    <col min="1337" max="1337" width="12.1640625" style="1" bestFit="1" customWidth="1"/>
    <col min="1338" max="1344" width="9.33203125" style="1" bestFit="1" customWidth="1"/>
    <col min="1345" max="1345" width="9.1640625" style="1"/>
    <col min="1346" max="1347" width="9.33203125" style="1" bestFit="1" customWidth="1"/>
    <col min="1348" max="1348" width="9.1640625" style="1"/>
    <col min="1349" max="1349" width="9.33203125" style="1" bestFit="1" customWidth="1"/>
    <col min="1350" max="1350" width="13" style="1" bestFit="1" customWidth="1"/>
    <col min="1351" max="1352" width="9.33203125" style="1" bestFit="1" customWidth="1"/>
    <col min="1353" max="1353" width="12.1640625" style="1" bestFit="1" customWidth="1"/>
    <col min="1354" max="1360" width="9.33203125" style="1" bestFit="1" customWidth="1"/>
    <col min="1361" max="1361" width="9.1640625" style="1"/>
    <col min="1362" max="1363" width="9.33203125" style="1" bestFit="1" customWidth="1"/>
    <col min="1364" max="1364" width="9.1640625" style="1"/>
    <col min="1365" max="1365" width="9.33203125" style="1" bestFit="1" customWidth="1"/>
    <col min="1366" max="1366" width="13" style="1" bestFit="1" customWidth="1"/>
    <col min="1367" max="1368" width="9.33203125" style="1" bestFit="1" customWidth="1"/>
    <col min="1369" max="1369" width="12.1640625" style="1" bestFit="1" customWidth="1"/>
    <col min="1370" max="1376" width="9.33203125" style="1" bestFit="1" customWidth="1"/>
    <col min="1377" max="1377" width="9.1640625" style="1"/>
    <col min="1378" max="1379" width="9.33203125" style="1" bestFit="1" customWidth="1"/>
    <col min="1380" max="1380" width="9.1640625" style="1"/>
    <col min="1381" max="1381" width="9.33203125" style="1" bestFit="1" customWidth="1"/>
    <col min="1382" max="1382" width="13" style="1" bestFit="1" customWidth="1"/>
    <col min="1383" max="1384" width="9.33203125" style="1" bestFit="1" customWidth="1"/>
    <col min="1385" max="1385" width="12.1640625" style="1" bestFit="1" customWidth="1"/>
    <col min="1386" max="1392" width="9.33203125" style="1" bestFit="1" customWidth="1"/>
    <col min="1393" max="1393" width="9.1640625" style="1"/>
    <col min="1394" max="1395" width="9.33203125" style="1" bestFit="1" customWidth="1"/>
    <col min="1396" max="1396" width="9.1640625" style="1"/>
    <col min="1397" max="1397" width="9.33203125" style="1" bestFit="1" customWidth="1"/>
    <col min="1398" max="1398" width="13" style="1" bestFit="1" customWidth="1"/>
    <col min="1399" max="1400" width="9.33203125" style="1" bestFit="1" customWidth="1"/>
    <col min="1401" max="1401" width="12.1640625" style="1" bestFit="1" customWidth="1"/>
    <col min="1402" max="1408" width="9.33203125" style="1" bestFit="1" customWidth="1"/>
    <col min="1409" max="1409" width="9.1640625" style="1"/>
    <col min="1410" max="1411" width="9.33203125" style="1" bestFit="1" customWidth="1"/>
    <col min="1412" max="1412" width="9.1640625" style="1"/>
    <col min="1413" max="1413" width="9.33203125" style="1" bestFit="1" customWidth="1"/>
    <col min="1414" max="1414" width="13" style="1" bestFit="1" customWidth="1"/>
    <col min="1415" max="1416" width="9.33203125" style="1" bestFit="1" customWidth="1"/>
    <col min="1417" max="1417" width="12.1640625" style="1" bestFit="1" customWidth="1"/>
    <col min="1418" max="1424" width="9.33203125" style="1" bestFit="1" customWidth="1"/>
    <col min="1425" max="1425" width="9.1640625" style="1"/>
    <col min="1426" max="1427" width="9.33203125" style="1" bestFit="1" customWidth="1"/>
    <col min="1428" max="1428" width="9.1640625" style="1"/>
    <col min="1429" max="1429" width="9.33203125" style="1" bestFit="1" customWidth="1"/>
    <col min="1430" max="1430" width="13" style="1" bestFit="1" customWidth="1"/>
    <col min="1431" max="1432" width="9.33203125" style="1" bestFit="1" customWidth="1"/>
    <col min="1433" max="1433" width="12.1640625" style="1" bestFit="1" customWidth="1"/>
    <col min="1434" max="1440" width="9.33203125" style="1" bestFit="1" customWidth="1"/>
    <col min="1441" max="1441" width="9.1640625" style="1"/>
    <col min="1442" max="1443" width="9.33203125" style="1" bestFit="1" customWidth="1"/>
    <col min="1444" max="1444" width="9.1640625" style="1"/>
    <col min="1445" max="1445" width="9.33203125" style="1" bestFit="1" customWidth="1"/>
    <col min="1446" max="1446" width="13" style="1" bestFit="1" customWidth="1"/>
    <col min="1447" max="1448" width="9.33203125" style="1" bestFit="1" customWidth="1"/>
    <col min="1449" max="1449" width="12.1640625" style="1" bestFit="1" customWidth="1"/>
    <col min="1450" max="1456" width="9.33203125" style="1" bestFit="1" customWidth="1"/>
    <col min="1457" max="1457" width="9.1640625" style="1"/>
    <col min="1458" max="1459" width="9.33203125" style="1" bestFit="1" customWidth="1"/>
    <col min="1460" max="1460" width="9.1640625" style="1"/>
    <col min="1461" max="1461" width="9.33203125" style="1" bestFit="1" customWidth="1"/>
    <col min="1462" max="1462" width="13" style="1" bestFit="1" customWidth="1"/>
    <col min="1463" max="1464" width="9.33203125" style="1" bestFit="1" customWidth="1"/>
    <col min="1465" max="1465" width="12.1640625" style="1" bestFit="1" customWidth="1"/>
    <col min="1466" max="1472" width="9.33203125" style="1" bestFit="1" customWidth="1"/>
    <col min="1473" max="1473" width="9.1640625" style="1"/>
    <col min="1474" max="1475" width="9.33203125" style="1" bestFit="1" customWidth="1"/>
    <col min="1476" max="1476" width="9.1640625" style="1"/>
    <col min="1477" max="1477" width="9.33203125" style="1" bestFit="1" customWidth="1"/>
    <col min="1478" max="1478" width="13" style="1" bestFit="1" customWidth="1"/>
    <col min="1479" max="1480" width="9.33203125" style="1" bestFit="1" customWidth="1"/>
    <col min="1481" max="1481" width="12.1640625" style="1" bestFit="1" customWidth="1"/>
    <col min="1482" max="1488" width="9.33203125" style="1" bestFit="1" customWidth="1"/>
    <col min="1489" max="1489" width="9.1640625" style="1"/>
    <col min="1490" max="1491" width="9.33203125" style="1" bestFit="1" customWidth="1"/>
    <col min="1492" max="1492" width="9.1640625" style="1"/>
    <col min="1493" max="1493" width="9.33203125" style="1" bestFit="1" customWidth="1"/>
    <col min="1494" max="1494" width="13" style="1" bestFit="1" customWidth="1"/>
    <col min="1495" max="1496" width="9.33203125" style="1" bestFit="1" customWidth="1"/>
    <col min="1497" max="1497" width="12.1640625" style="1" bestFit="1" customWidth="1"/>
    <col min="1498" max="1504" width="9.33203125" style="1" bestFit="1" customWidth="1"/>
    <col min="1505" max="1505" width="9.1640625" style="1"/>
    <col min="1506" max="1507" width="9.33203125" style="1" bestFit="1" customWidth="1"/>
    <col min="1508" max="1508" width="9.1640625" style="1"/>
    <col min="1509" max="1509" width="9.33203125" style="1" bestFit="1" customWidth="1"/>
    <col min="1510" max="1510" width="13" style="1" bestFit="1" customWidth="1"/>
    <col min="1511" max="1512" width="9.33203125" style="1" bestFit="1" customWidth="1"/>
    <col min="1513" max="1513" width="12.1640625" style="1" bestFit="1" customWidth="1"/>
    <col min="1514" max="1520" width="9.33203125" style="1" bestFit="1" customWidth="1"/>
    <col min="1521" max="1521" width="9.1640625" style="1"/>
    <col min="1522" max="1523" width="9.33203125" style="1" bestFit="1" customWidth="1"/>
    <col min="1524" max="1524" width="9.1640625" style="1"/>
    <col min="1525" max="1525" width="9.33203125" style="1" bestFit="1" customWidth="1"/>
    <col min="1526" max="1526" width="13" style="1" bestFit="1" customWidth="1"/>
    <col min="1527" max="1528" width="9.33203125" style="1" bestFit="1" customWidth="1"/>
    <col min="1529" max="1529" width="12.1640625" style="1" bestFit="1" customWidth="1"/>
    <col min="1530" max="1536" width="9.33203125" style="1" bestFit="1" customWidth="1"/>
    <col min="1537" max="1537" width="9.1640625" style="1"/>
    <col min="1538" max="1539" width="9.33203125" style="1" bestFit="1" customWidth="1"/>
    <col min="1540" max="1540" width="9.1640625" style="1"/>
    <col min="1541" max="1541" width="9.33203125" style="1" bestFit="1" customWidth="1"/>
    <col min="1542" max="1542" width="13" style="1" bestFit="1" customWidth="1"/>
    <col min="1543" max="1544" width="9.33203125" style="1" bestFit="1" customWidth="1"/>
    <col min="1545" max="1545" width="12.1640625" style="1" bestFit="1" customWidth="1"/>
    <col min="1546" max="1552" width="9.33203125" style="1" bestFit="1" customWidth="1"/>
    <col min="1553" max="1553" width="9.1640625" style="1"/>
    <col min="1554" max="1555" width="9.33203125" style="1" bestFit="1" customWidth="1"/>
    <col min="1556" max="1556" width="9.1640625" style="1"/>
    <col min="1557" max="1557" width="9.33203125" style="1" bestFit="1" customWidth="1"/>
    <col min="1558" max="1558" width="13" style="1" bestFit="1" customWidth="1"/>
    <col min="1559" max="1560" width="9.33203125" style="1" bestFit="1" customWidth="1"/>
    <col min="1561" max="1561" width="12.1640625" style="1" bestFit="1" customWidth="1"/>
    <col min="1562" max="1568" width="9.33203125" style="1" bestFit="1" customWidth="1"/>
    <col min="1569" max="1569" width="9.1640625" style="1"/>
    <col min="1570" max="1571" width="9.33203125" style="1" bestFit="1" customWidth="1"/>
    <col min="1572" max="1572" width="9.1640625" style="1"/>
    <col min="1573" max="1573" width="9.33203125" style="1" bestFit="1" customWidth="1"/>
    <col min="1574" max="1574" width="13" style="1" bestFit="1" customWidth="1"/>
    <col min="1575" max="1576" width="9.33203125" style="1" bestFit="1" customWidth="1"/>
    <col min="1577" max="1577" width="12.1640625" style="1" bestFit="1" customWidth="1"/>
    <col min="1578" max="1584" width="9.33203125" style="1" bestFit="1" customWidth="1"/>
    <col min="1585" max="1585" width="9.1640625" style="1"/>
    <col min="1586" max="1587" width="9.33203125" style="1" bestFit="1" customWidth="1"/>
    <col min="1588" max="1588" width="9.1640625" style="1"/>
    <col min="1589" max="1589" width="9.33203125" style="1" bestFit="1" customWidth="1"/>
    <col min="1590" max="1590" width="13" style="1" bestFit="1" customWidth="1"/>
    <col min="1591" max="1592" width="9.33203125" style="1" bestFit="1" customWidth="1"/>
    <col min="1593" max="1593" width="12.1640625" style="1" bestFit="1" customWidth="1"/>
    <col min="1594" max="1600" width="9.33203125" style="1" bestFit="1" customWidth="1"/>
    <col min="1601" max="1601" width="9.1640625" style="1"/>
    <col min="1602" max="1603" width="9.33203125" style="1" bestFit="1" customWidth="1"/>
    <col min="1604" max="1604" width="9.1640625" style="1"/>
    <col min="1605" max="1605" width="9.33203125" style="1" bestFit="1" customWidth="1"/>
    <col min="1606" max="1606" width="13" style="1" bestFit="1" customWidth="1"/>
    <col min="1607" max="1608" width="9.33203125" style="1" bestFit="1" customWidth="1"/>
    <col min="1609" max="1609" width="12.1640625" style="1" bestFit="1" customWidth="1"/>
    <col min="1610" max="1616" width="9.33203125" style="1" bestFit="1" customWidth="1"/>
    <col min="1617" max="1617" width="9.1640625" style="1"/>
    <col min="1618" max="1619" width="9.33203125" style="1" bestFit="1" customWidth="1"/>
    <col min="1620" max="1620" width="9.1640625" style="1"/>
    <col min="1621" max="1621" width="9.33203125" style="1" bestFit="1" customWidth="1"/>
    <col min="1622" max="1622" width="13" style="1" bestFit="1" customWidth="1"/>
    <col min="1623" max="1624" width="9.33203125" style="1" bestFit="1" customWidth="1"/>
    <col min="1625" max="1625" width="12.1640625" style="1" bestFit="1" customWidth="1"/>
    <col min="1626" max="1632" width="9.33203125" style="1" bestFit="1" customWidth="1"/>
    <col min="1633" max="1633" width="9.1640625" style="1"/>
    <col min="1634" max="1635" width="9.33203125" style="1" bestFit="1" customWidth="1"/>
    <col min="1636" max="1636" width="9.1640625" style="1"/>
    <col min="1637" max="1637" width="9.33203125" style="1" bestFit="1" customWidth="1"/>
    <col min="1638" max="1638" width="13" style="1" bestFit="1" customWidth="1"/>
    <col min="1639" max="1640" width="9.33203125" style="1" bestFit="1" customWidth="1"/>
    <col min="1641" max="1641" width="12.1640625" style="1" bestFit="1" customWidth="1"/>
    <col min="1642" max="1648" width="9.33203125" style="1" bestFit="1" customWidth="1"/>
    <col min="1649" max="1649" width="9.1640625" style="1"/>
    <col min="1650" max="1651" width="9.33203125" style="1" bestFit="1" customWidth="1"/>
    <col min="1652" max="1652" width="9.1640625" style="1"/>
    <col min="1653" max="1653" width="9.33203125" style="1" bestFit="1" customWidth="1"/>
    <col min="1654" max="1654" width="13" style="1" bestFit="1" customWidth="1"/>
    <col min="1655" max="1656" width="9.33203125" style="1" bestFit="1" customWidth="1"/>
    <col min="1657" max="1657" width="12.1640625" style="1" bestFit="1" customWidth="1"/>
    <col min="1658" max="1664" width="9.33203125" style="1" bestFit="1" customWidth="1"/>
    <col min="1665" max="1665" width="9.1640625" style="1"/>
    <col min="1666" max="1667" width="9.33203125" style="1" bestFit="1" customWidth="1"/>
    <col min="1668" max="1668" width="9.1640625" style="1"/>
    <col min="1669" max="1669" width="9.33203125" style="1" bestFit="1" customWidth="1"/>
    <col min="1670" max="1670" width="13" style="1" bestFit="1" customWidth="1"/>
    <col min="1671" max="1672" width="9.33203125" style="1" bestFit="1" customWidth="1"/>
    <col min="1673" max="1673" width="12.1640625" style="1" bestFit="1" customWidth="1"/>
    <col min="1674" max="1680" width="9.33203125" style="1" bestFit="1" customWidth="1"/>
    <col min="1681" max="1681" width="9.1640625" style="1"/>
    <col min="1682" max="1683" width="9.33203125" style="1" bestFit="1" customWidth="1"/>
    <col min="1684" max="1684" width="9.1640625" style="1"/>
    <col min="1685" max="1685" width="9.33203125" style="1" bestFit="1" customWidth="1"/>
    <col min="1686" max="1686" width="13" style="1" bestFit="1" customWidth="1"/>
    <col min="1687" max="1688" width="9.33203125" style="1" bestFit="1" customWidth="1"/>
    <col min="1689" max="1689" width="12.1640625" style="1" bestFit="1" customWidth="1"/>
    <col min="1690" max="1696" width="9.33203125" style="1" bestFit="1" customWidth="1"/>
    <col min="1697" max="1697" width="9.1640625" style="1"/>
    <col min="1698" max="1699" width="9.33203125" style="1" bestFit="1" customWidth="1"/>
    <col min="1700" max="1700" width="9.1640625" style="1"/>
    <col min="1701" max="1701" width="9.33203125" style="1" bestFit="1" customWidth="1"/>
    <col min="1702" max="1702" width="13" style="1" bestFit="1" customWidth="1"/>
    <col min="1703" max="1704" width="9.33203125" style="1" bestFit="1" customWidth="1"/>
    <col min="1705" max="1705" width="12.1640625" style="1" bestFit="1" customWidth="1"/>
    <col min="1706" max="1712" width="9.33203125" style="1" bestFit="1" customWidth="1"/>
    <col min="1713" max="1713" width="9.1640625" style="1"/>
    <col min="1714" max="1715" width="9.33203125" style="1" bestFit="1" customWidth="1"/>
    <col min="1716" max="1716" width="9.1640625" style="1"/>
    <col min="1717" max="1717" width="9.33203125" style="1" bestFit="1" customWidth="1"/>
    <col min="1718" max="1718" width="13" style="1" bestFit="1" customWidth="1"/>
    <col min="1719" max="1720" width="9.33203125" style="1" bestFit="1" customWidth="1"/>
    <col min="1721" max="1721" width="12.1640625" style="1" bestFit="1" customWidth="1"/>
    <col min="1722" max="1728" width="9.33203125" style="1" bestFit="1" customWidth="1"/>
    <col min="1729" max="1729" width="9.1640625" style="1"/>
    <col min="1730" max="1731" width="9.33203125" style="1" bestFit="1" customWidth="1"/>
    <col min="1732" max="1732" width="9.1640625" style="1"/>
    <col min="1733" max="1733" width="9.33203125" style="1" bestFit="1" customWidth="1"/>
    <col min="1734" max="1734" width="13" style="1" bestFit="1" customWidth="1"/>
    <col min="1735" max="1736" width="9.33203125" style="1" bestFit="1" customWidth="1"/>
    <col min="1737" max="1737" width="12.1640625" style="1" bestFit="1" customWidth="1"/>
    <col min="1738" max="1744" width="9.33203125" style="1" bestFit="1" customWidth="1"/>
    <col min="1745" max="1745" width="9.1640625" style="1"/>
    <col min="1746" max="1747" width="9.33203125" style="1" bestFit="1" customWidth="1"/>
    <col min="1748" max="1748" width="9.1640625" style="1"/>
    <col min="1749" max="1749" width="9.33203125" style="1" bestFit="1" customWidth="1"/>
    <col min="1750" max="1750" width="13" style="1" bestFit="1" customWidth="1"/>
    <col min="1751" max="1752" width="9.33203125" style="1" bestFit="1" customWidth="1"/>
    <col min="1753" max="1753" width="12.1640625" style="1" bestFit="1" customWidth="1"/>
    <col min="1754" max="1760" width="9.33203125" style="1" bestFit="1" customWidth="1"/>
    <col min="1761" max="1761" width="9.1640625" style="1"/>
    <col min="1762" max="1763" width="9.33203125" style="1" bestFit="1" customWidth="1"/>
    <col min="1764" max="1764" width="9.1640625" style="1"/>
    <col min="1765" max="1765" width="9.33203125" style="1" bestFit="1" customWidth="1"/>
    <col min="1766" max="1766" width="13" style="1" bestFit="1" customWidth="1"/>
    <col min="1767" max="1768" width="9.33203125" style="1" bestFit="1" customWidth="1"/>
    <col min="1769" max="1769" width="12.1640625" style="1" bestFit="1" customWidth="1"/>
    <col min="1770" max="1776" width="9.33203125" style="1" bestFit="1" customWidth="1"/>
    <col min="1777" max="1777" width="9.1640625" style="1"/>
    <col min="1778" max="1779" width="9.33203125" style="1" bestFit="1" customWidth="1"/>
    <col min="1780" max="1780" width="9.1640625" style="1"/>
    <col min="1781" max="1781" width="9.33203125" style="1" bestFit="1" customWidth="1"/>
    <col min="1782" max="1782" width="13" style="1" bestFit="1" customWidth="1"/>
    <col min="1783" max="1784" width="9.33203125" style="1" bestFit="1" customWidth="1"/>
    <col min="1785" max="1785" width="12.1640625" style="1" bestFit="1" customWidth="1"/>
    <col min="1786" max="1792" width="9.33203125" style="1" bestFit="1" customWidth="1"/>
    <col min="1793" max="1793" width="9.1640625" style="1"/>
    <col min="1794" max="1795" width="9.33203125" style="1" bestFit="1" customWidth="1"/>
    <col min="1796" max="1796" width="9.1640625" style="1"/>
    <col min="1797" max="1797" width="9.33203125" style="1" bestFit="1" customWidth="1"/>
    <col min="1798" max="1798" width="13" style="1" bestFit="1" customWidth="1"/>
    <col min="1799" max="1800" width="9.33203125" style="1" bestFit="1" customWidth="1"/>
    <col min="1801" max="1801" width="12.1640625" style="1" bestFit="1" customWidth="1"/>
    <col min="1802" max="1808" width="9.33203125" style="1" bestFit="1" customWidth="1"/>
    <col min="1809" max="1809" width="9.1640625" style="1"/>
    <col min="1810" max="1811" width="9.33203125" style="1" bestFit="1" customWidth="1"/>
    <col min="1812" max="1812" width="9.1640625" style="1"/>
    <col min="1813" max="1813" width="9.33203125" style="1" bestFit="1" customWidth="1"/>
    <col min="1814" max="1814" width="13" style="1" bestFit="1" customWidth="1"/>
    <col min="1815" max="1816" width="9.33203125" style="1" bestFit="1" customWidth="1"/>
    <col min="1817" max="1817" width="12.1640625" style="1" bestFit="1" customWidth="1"/>
    <col min="1818" max="1824" width="9.33203125" style="1" bestFit="1" customWidth="1"/>
    <col min="1825" max="1825" width="9.1640625" style="1"/>
    <col min="1826" max="1827" width="9.33203125" style="1" bestFit="1" customWidth="1"/>
    <col min="1828" max="1828" width="9.1640625" style="1"/>
    <col min="1829" max="1829" width="9.33203125" style="1" bestFit="1" customWidth="1"/>
    <col min="1830" max="1830" width="13" style="1" bestFit="1" customWidth="1"/>
    <col min="1831" max="1832" width="9.33203125" style="1" bestFit="1" customWidth="1"/>
    <col min="1833" max="1833" width="12.1640625" style="1" bestFit="1" customWidth="1"/>
    <col min="1834" max="1840" width="9.33203125" style="1" bestFit="1" customWidth="1"/>
    <col min="1841" max="1841" width="9.1640625" style="1"/>
    <col min="1842" max="1843" width="9.33203125" style="1" bestFit="1" customWidth="1"/>
    <col min="1844" max="1844" width="9.1640625" style="1"/>
    <col min="1845" max="1845" width="9.33203125" style="1" bestFit="1" customWidth="1"/>
    <col min="1846" max="1846" width="13" style="1" bestFit="1" customWidth="1"/>
    <col min="1847" max="1848" width="9.33203125" style="1" bestFit="1" customWidth="1"/>
    <col min="1849" max="1849" width="12.1640625" style="1" bestFit="1" customWidth="1"/>
    <col min="1850" max="1856" width="9.33203125" style="1" bestFit="1" customWidth="1"/>
    <col min="1857" max="1857" width="9.1640625" style="1"/>
    <col min="1858" max="1859" width="9.33203125" style="1" bestFit="1" customWidth="1"/>
    <col min="1860" max="1860" width="9.1640625" style="1"/>
    <col min="1861" max="1861" width="9.33203125" style="1" bestFit="1" customWidth="1"/>
    <col min="1862" max="1862" width="13" style="1" bestFit="1" customWidth="1"/>
    <col min="1863" max="1864" width="9.33203125" style="1" bestFit="1" customWidth="1"/>
    <col min="1865" max="1865" width="12.1640625" style="1" bestFit="1" customWidth="1"/>
    <col min="1866" max="1872" width="9.33203125" style="1" bestFit="1" customWidth="1"/>
    <col min="1873" max="1873" width="9.1640625" style="1"/>
    <col min="1874" max="1875" width="9.33203125" style="1" bestFit="1" customWidth="1"/>
    <col min="1876" max="1876" width="9.1640625" style="1"/>
    <col min="1877" max="1877" width="9.33203125" style="1" bestFit="1" customWidth="1"/>
    <col min="1878" max="1878" width="13" style="1" bestFit="1" customWidth="1"/>
    <col min="1879" max="1880" width="9.33203125" style="1" bestFit="1" customWidth="1"/>
    <col min="1881" max="1881" width="12.1640625" style="1" bestFit="1" customWidth="1"/>
    <col min="1882" max="1888" width="9.33203125" style="1" bestFit="1" customWidth="1"/>
    <col min="1889" max="1889" width="9.1640625" style="1"/>
    <col min="1890" max="1891" width="9.33203125" style="1" bestFit="1" customWidth="1"/>
    <col min="1892" max="1892" width="9.1640625" style="1"/>
    <col min="1893" max="1893" width="9.33203125" style="1" bestFit="1" customWidth="1"/>
    <col min="1894" max="1894" width="13" style="1" bestFit="1" customWidth="1"/>
    <col min="1895" max="1896" width="9.33203125" style="1" bestFit="1" customWidth="1"/>
    <col min="1897" max="1897" width="12.1640625" style="1" bestFit="1" customWidth="1"/>
    <col min="1898" max="1904" width="9.33203125" style="1" bestFit="1" customWidth="1"/>
    <col min="1905" max="1905" width="9.1640625" style="1"/>
    <col min="1906" max="1907" width="9.33203125" style="1" bestFit="1" customWidth="1"/>
    <col min="1908" max="1908" width="9.1640625" style="1"/>
    <col min="1909" max="1909" width="9.33203125" style="1" bestFit="1" customWidth="1"/>
    <col min="1910" max="1910" width="13" style="1" bestFit="1" customWidth="1"/>
    <col min="1911" max="1912" width="9.33203125" style="1" bestFit="1" customWidth="1"/>
    <col min="1913" max="1913" width="12.1640625" style="1" bestFit="1" customWidth="1"/>
    <col min="1914" max="1920" width="9.33203125" style="1" bestFit="1" customWidth="1"/>
    <col min="1921" max="1921" width="9.1640625" style="1"/>
    <col min="1922" max="1923" width="9.33203125" style="1" bestFit="1" customWidth="1"/>
    <col min="1924" max="1924" width="9.1640625" style="1"/>
    <col min="1925" max="1925" width="9.33203125" style="1" bestFit="1" customWidth="1"/>
    <col min="1926" max="1926" width="13" style="1" bestFit="1" customWidth="1"/>
    <col min="1927" max="1928" width="9.33203125" style="1" bestFit="1" customWidth="1"/>
    <col min="1929" max="1929" width="12.1640625" style="1" bestFit="1" customWidth="1"/>
    <col min="1930" max="1936" width="9.33203125" style="1" bestFit="1" customWidth="1"/>
    <col min="1937" max="1937" width="9.1640625" style="1"/>
    <col min="1938" max="1939" width="9.33203125" style="1" bestFit="1" customWidth="1"/>
    <col min="1940" max="1940" width="9.1640625" style="1"/>
    <col min="1941" max="1941" width="9.33203125" style="1" bestFit="1" customWidth="1"/>
    <col min="1942" max="1942" width="13" style="1" bestFit="1" customWidth="1"/>
    <col min="1943" max="1944" width="9.33203125" style="1" bestFit="1" customWidth="1"/>
    <col min="1945" max="1945" width="12.1640625" style="1" bestFit="1" customWidth="1"/>
    <col min="1946" max="1952" width="9.33203125" style="1" bestFit="1" customWidth="1"/>
    <col min="1953" max="1953" width="9.1640625" style="1"/>
    <col min="1954" max="1955" width="9.33203125" style="1" bestFit="1" customWidth="1"/>
    <col min="1956" max="1956" width="9.1640625" style="1"/>
    <col min="1957" max="1957" width="9.33203125" style="1" bestFit="1" customWidth="1"/>
    <col min="1958" max="1958" width="13" style="1" bestFit="1" customWidth="1"/>
    <col min="1959" max="1960" width="9.33203125" style="1" bestFit="1" customWidth="1"/>
    <col min="1961" max="1961" width="12.1640625" style="1" bestFit="1" customWidth="1"/>
    <col min="1962" max="1968" width="9.33203125" style="1" bestFit="1" customWidth="1"/>
    <col min="1969" max="1969" width="9.1640625" style="1"/>
    <col min="1970" max="1971" width="9.33203125" style="1" bestFit="1" customWidth="1"/>
    <col min="1972" max="1972" width="9.1640625" style="1"/>
    <col min="1973" max="1973" width="9.33203125" style="1" bestFit="1" customWidth="1"/>
    <col min="1974" max="1974" width="13" style="1" bestFit="1" customWidth="1"/>
    <col min="1975" max="1976" width="9.33203125" style="1" bestFit="1" customWidth="1"/>
    <col min="1977" max="1977" width="12.1640625" style="1" bestFit="1" customWidth="1"/>
    <col min="1978" max="1984" width="9.33203125" style="1" bestFit="1" customWidth="1"/>
    <col min="1985" max="1985" width="9.1640625" style="1"/>
    <col min="1986" max="1987" width="9.33203125" style="1" bestFit="1" customWidth="1"/>
    <col min="1988" max="1988" width="9.1640625" style="1"/>
    <col min="1989" max="1989" width="9.33203125" style="1" bestFit="1" customWidth="1"/>
    <col min="1990" max="1990" width="13" style="1" bestFit="1" customWidth="1"/>
    <col min="1991" max="1992" width="9.33203125" style="1" bestFit="1" customWidth="1"/>
    <col min="1993" max="1993" width="12.1640625" style="1" bestFit="1" customWidth="1"/>
    <col min="1994" max="2000" width="9.33203125" style="1" bestFit="1" customWidth="1"/>
    <col min="2001" max="2001" width="9.1640625" style="1"/>
    <col min="2002" max="2003" width="9.33203125" style="1" bestFit="1" customWidth="1"/>
    <col min="2004" max="2004" width="9.1640625" style="1"/>
    <col min="2005" max="2005" width="9.33203125" style="1" bestFit="1" customWidth="1"/>
    <col min="2006" max="2006" width="13" style="1" bestFit="1" customWidth="1"/>
    <col min="2007" max="2008" width="9.33203125" style="1" bestFit="1" customWidth="1"/>
    <col min="2009" max="2009" width="12.1640625" style="1" bestFit="1" customWidth="1"/>
    <col min="2010" max="2016" width="9.33203125" style="1" bestFit="1" customWidth="1"/>
    <col min="2017" max="2017" width="9.1640625" style="1"/>
    <col min="2018" max="2019" width="9.33203125" style="1" bestFit="1" customWidth="1"/>
    <col min="2020" max="2020" width="9.1640625" style="1"/>
    <col min="2021" max="2021" width="9.33203125" style="1" bestFit="1" customWidth="1"/>
    <col min="2022" max="2022" width="13" style="1" bestFit="1" customWidth="1"/>
    <col min="2023" max="2024" width="9.33203125" style="1" bestFit="1" customWidth="1"/>
    <col min="2025" max="2025" width="12.1640625" style="1" bestFit="1" customWidth="1"/>
    <col min="2026" max="2032" width="9.33203125" style="1" bestFit="1" customWidth="1"/>
    <col min="2033" max="2033" width="9.1640625" style="1"/>
    <col min="2034" max="2035" width="9.33203125" style="1" bestFit="1" customWidth="1"/>
    <col min="2036" max="2036" width="9.1640625" style="1"/>
    <col min="2037" max="2037" width="9.33203125" style="1" bestFit="1" customWidth="1"/>
    <col min="2038" max="2038" width="13" style="1" bestFit="1" customWidth="1"/>
    <col min="2039" max="2040" width="9.33203125" style="1" bestFit="1" customWidth="1"/>
    <col min="2041" max="2041" width="12.1640625" style="1" bestFit="1" customWidth="1"/>
    <col min="2042" max="2048" width="9.33203125" style="1" bestFit="1" customWidth="1"/>
    <col min="2049" max="2049" width="9.1640625" style="1"/>
    <col min="2050" max="2051" width="9.33203125" style="1" bestFit="1" customWidth="1"/>
    <col min="2052" max="2052" width="9.1640625" style="1"/>
    <col min="2053" max="2053" width="9.33203125" style="1" bestFit="1" customWidth="1"/>
    <col min="2054" max="2054" width="13" style="1" bestFit="1" customWidth="1"/>
    <col min="2055" max="2056" width="9.33203125" style="1" bestFit="1" customWidth="1"/>
    <col min="2057" max="2057" width="12.1640625" style="1" bestFit="1" customWidth="1"/>
    <col min="2058" max="2064" width="9.33203125" style="1" bestFit="1" customWidth="1"/>
    <col min="2065" max="2065" width="9.1640625" style="1"/>
    <col min="2066" max="2067" width="9.33203125" style="1" bestFit="1" customWidth="1"/>
    <col min="2068" max="2068" width="9.1640625" style="1"/>
    <col min="2069" max="2069" width="9.33203125" style="1" bestFit="1" customWidth="1"/>
    <col min="2070" max="2070" width="13" style="1" bestFit="1" customWidth="1"/>
    <col min="2071" max="2072" width="9.33203125" style="1" bestFit="1" customWidth="1"/>
    <col min="2073" max="2073" width="12.1640625" style="1" bestFit="1" customWidth="1"/>
    <col min="2074" max="2080" width="9.33203125" style="1" bestFit="1" customWidth="1"/>
    <col min="2081" max="2081" width="9.1640625" style="1"/>
    <col min="2082" max="2083" width="9.33203125" style="1" bestFit="1" customWidth="1"/>
    <col min="2084" max="2084" width="9.1640625" style="1"/>
    <col min="2085" max="2085" width="9.33203125" style="1" bestFit="1" customWidth="1"/>
    <col min="2086" max="2086" width="13" style="1" bestFit="1" customWidth="1"/>
    <col min="2087" max="2088" width="9.33203125" style="1" bestFit="1" customWidth="1"/>
    <col min="2089" max="2089" width="12.1640625" style="1" bestFit="1" customWidth="1"/>
    <col min="2090" max="2096" width="9.33203125" style="1" bestFit="1" customWidth="1"/>
    <col min="2097" max="2097" width="9.1640625" style="1"/>
    <col min="2098" max="2099" width="9.33203125" style="1" bestFit="1" customWidth="1"/>
    <col min="2100" max="2100" width="9.1640625" style="1"/>
    <col min="2101" max="2101" width="9.33203125" style="1" bestFit="1" customWidth="1"/>
    <col min="2102" max="2102" width="13" style="1" bestFit="1" customWidth="1"/>
    <col min="2103" max="2104" width="9.33203125" style="1" bestFit="1" customWidth="1"/>
    <col min="2105" max="2105" width="12.1640625" style="1" bestFit="1" customWidth="1"/>
    <col min="2106" max="2112" width="9.33203125" style="1" bestFit="1" customWidth="1"/>
    <col min="2113" max="2113" width="9.1640625" style="1"/>
    <col min="2114" max="2115" width="9.33203125" style="1" bestFit="1" customWidth="1"/>
    <col min="2116" max="2116" width="9.1640625" style="1"/>
    <col min="2117" max="2117" width="9.33203125" style="1" bestFit="1" customWidth="1"/>
    <col min="2118" max="2118" width="13" style="1" bestFit="1" customWidth="1"/>
    <col min="2119" max="2120" width="9.33203125" style="1" bestFit="1" customWidth="1"/>
    <col min="2121" max="2121" width="12.1640625" style="1" bestFit="1" customWidth="1"/>
    <col min="2122" max="2128" width="9.33203125" style="1" bestFit="1" customWidth="1"/>
    <col min="2129" max="2129" width="9.1640625" style="1"/>
    <col min="2130" max="2131" width="9.33203125" style="1" bestFit="1" customWidth="1"/>
    <col min="2132" max="2132" width="9.1640625" style="1"/>
    <col min="2133" max="2133" width="9.33203125" style="1" bestFit="1" customWidth="1"/>
    <col min="2134" max="2134" width="13" style="1" bestFit="1" customWidth="1"/>
    <col min="2135" max="2136" width="9.33203125" style="1" bestFit="1" customWidth="1"/>
    <col min="2137" max="2137" width="12.1640625" style="1" bestFit="1" customWidth="1"/>
    <col min="2138" max="2144" width="9.33203125" style="1" bestFit="1" customWidth="1"/>
    <col min="2145" max="2145" width="9.1640625" style="1"/>
    <col min="2146" max="2147" width="9.33203125" style="1" bestFit="1" customWidth="1"/>
    <col min="2148" max="2148" width="9.1640625" style="1"/>
    <col min="2149" max="2149" width="9.33203125" style="1" bestFit="1" customWidth="1"/>
    <col min="2150" max="2150" width="13" style="1" bestFit="1" customWidth="1"/>
    <col min="2151" max="2152" width="9.33203125" style="1" bestFit="1" customWidth="1"/>
    <col min="2153" max="2153" width="12.1640625" style="1" bestFit="1" customWidth="1"/>
    <col min="2154" max="2160" width="9.33203125" style="1" bestFit="1" customWidth="1"/>
    <col min="2161" max="2161" width="9.1640625" style="1"/>
    <col min="2162" max="2163" width="9.33203125" style="1" bestFit="1" customWidth="1"/>
    <col min="2164" max="2164" width="9.1640625" style="1"/>
    <col min="2165" max="2165" width="9.33203125" style="1" bestFit="1" customWidth="1"/>
    <col min="2166" max="2166" width="13" style="1" bestFit="1" customWidth="1"/>
    <col min="2167" max="2168" width="9.33203125" style="1" bestFit="1" customWidth="1"/>
    <col min="2169" max="2169" width="12.1640625" style="1" bestFit="1" customWidth="1"/>
    <col min="2170" max="2176" width="9.33203125" style="1" bestFit="1" customWidth="1"/>
    <col min="2177" max="2177" width="9.1640625" style="1"/>
    <col min="2178" max="2179" width="9.33203125" style="1" bestFit="1" customWidth="1"/>
    <col min="2180" max="2180" width="9.1640625" style="1"/>
    <col min="2181" max="2181" width="9.33203125" style="1" bestFit="1" customWidth="1"/>
    <col min="2182" max="2182" width="13" style="1" bestFit="1" customWidth="1"/>
    <col min="2183" max="2184" width="9.33203125" style="1" bestFit="1" customWidth="1"/>
    <col min="2185" max="2185" width="12.1640625" style="1" bestFit="1" customWidth="1"/>
    <col min="2186" max="2192" width="9.33203125" style="1" bestFit="1" customWidth="1"/>
    <col min="2193" max="2193" width="9.1640625" style="1"/>
    <col min="2194" max="2195" width="9.33203125" style="1" bestFit="1" customWidth="1"/>
    <col min="2196" max="2196" width="9.1640625" style="1"/>
    <col min="2197" max="2197" width="9.33203125" style="1" bestFit="1" customWidth="1"/>
    <col min="2198" max="2198" width="13" style="1" bestFit="1" customWidth="1"/>
    <col min="2199" max="2200" width="9.33203125" style="1" bestFit="1" customWidth="1"/>
    <col min="2201" max="2201" width="12.1640625" style="1" bestFit="1" customWidth="1"/>
    <col min="2202" max="2208" width="9.33203125" style="1" bestFit="1" customWidth="1"/>
    <col min="2209" max="2209" width="9.1640625" style="1"/>
    <col min="2210" max="2211" width="9.33203125" style="1" bestFit="1" customWidth="1"/>
    <col min="2212" max="2212" width="9.1640625" style="1"/>
    <col min="2213" max="2213" width="9.33203125" style="1" bestFit="1" customWidth="1"/>
    <col min="2214" max="2214" width="13" style="1" bestFit="1" customWidth="1"/>
    <col min="2215" max="2216" width="9.33203125" style="1" bestFit="1" customWidth="1"/>
    <col min="2217" max="2217" width="12.1640625" style="1" bestFit="1" customWidth="1"/>
    <col min="2218" max="2224" width="9.33203125" style="1" bestFit="1" customWidth="1"/>
    <col min="2225" max="2225" width="9.1640625" style="1"/>
    <col min="2226" max="2227" width="9.33203125" style="1" bestFit="1" customWidth="1"/>
    <col min="2228" max="2228" width="9.1640625" style="1"/>
    <col min="2229" max="2229" width="9.33203125" style="1" bestFit="1" customWidth="1"/>
    <col min="2230" max="2230" width="13" style="1" bestFit="1" customWidth="1"/>
    <col min="2231" max="2232" width="9.33203125" style="1" bestFit="1" customWidth="1"/>
    <col min="2233" max="2233" width="12.1640625" style="1" bestFit="1" customWidth="1"/>
    <col min="2234" max="2240" width="9.33203125" style="1" bestFit="1" customWidth="1"/>
    <col min="2241" max="2241" width="9.1640625" style="1"/>
    <col min="2242" max="2243" width="9.33203125" style="1" bestFit="1" customWidth="1"/>
    <col min="2244" max="2244" width="9.1640625" style="1"/>
    <col min="2245" max="2245" width="9.33203125" style="1" bestFit="1" customWidth="1"/>
    <col min="2246" max="2246" width="13" style="1" bestFit="1" customWidth="1"/>
    <col min="2247" max="2248" width="9.33203125" style="1" bestFit="1" customWidth="1"/>
    <col min="2249" max="2249" width="12.1640625" style="1" bestFit="1" customWidth="1"/>
    <col min="2250" max="2256" width="9.33203125" style="1" bestFit="1" customWidth="1"/>
    <col min="2257" max="2257" width="9.1640625" style="1"/>
    <col min="2258" max="2259" width="9.33203125" style="1" bestFit="1" customWidth="1"/>
    <col min="2260" max="2260" width="9.1640625" style="1"/>
    <col min="2261" max="2261" width="9.33203125" style="1" bestFit="1" customWidth="1"/>
    <col min="2262" max="2262" width="13" style="1" bestFit="1" customWidth="1"/>
    <col min="2263" max="2264" width="9.33203125" style="1" bestFit="1" customWidth="1"/>
    <col min="2265" max="2265" width="12.1640625" style="1" bestFit="1" customWidth="1"/>
    <col min="2266" max="2272" width="9.33203125" style="1" bestFit="1" customWidth="1"/>
    <col min="2273" max="2273" width="9.1640625" style="1"/>
    <col min="2274" max="2275" width="9.33203125" style="1" bestFit="1" customWidth="1"/>
    <col min="2276" max="2276" width="9.1640625" style="1"/>
    <col min="2277" max="2277" width="9.33203125" style="1" bestFit="1" customWidth="1"/>
    <col min="2278" max="2278" width="13" style="1" bestFit="1" customWidth="1"/>
    <col min="2279" max="2280" width="9.33203125" style="1" bestFit="1" customWidth="1"/>
    <col min="2281" max="2281" width="12.1640625" style="1" bestFit="1" customWidth="1"/>
    <col min="2282" max="2288" width="9.33203125" style="1" bestFit="1" customWidth="1"/>
    <col min="2289" max="2289" width="9.1640625" style="1"/>
    <col min="2290" max="2291" width="9.33203125" style="1" bestFit="1" customWidth="1"/>
    <col min="2292" max="2292" width="9.1640625" style="1"/>
    <col min="2293" max="2293" width="9.33203125" style="1" bestFit="1" customWidth="1"/>
    <col min="2294" max="2294" width="13" style="1" bestFit="1" customWidth="1"/>
    <col min="2295" max="2296" width="9.33203125" style="1" bestFit="1" customWidth="1"/>
    <col min="2297" max="2297" width="12.1640625" style="1" bestFit="1" customWidth="1"/>
    <col min="2298" max="2304" width="9.33203125" style="1" bestFit="1" customWidth="1"/>
    <col min="2305" max="2305" width="9.1640625" style="1"/>
    <col min="2306" max="2307" width="9.33203125" style="1" bestFit="1" customWidth="1"/>
    <col min="2308" max="2308" width="9.1640625" style="1"/>
    <col min="2309" max="2309" width="9.33203125" style="1" bestFit="1" customWidth="1"/>
    <col min="2310" max="2310" width="13" style="1" bestFit="1" customWidth="1"/>
    <col min="2311" max="2312" width="9.33203125" style="1" bestFit="1" customWidth="1"/>
    <col min="2313" max="2313" width="12.1640625" style="1" bestFit="1" customWidth="1"/>
    <col min="2314" max="2320" width="9.33203125" style="1" bestFit="1" customWidth="1"/>
    <col min="2321" max="2321" width="9.1640625" style="1"/>
    <col min="2322" max="2323" width="9.33203125" style="1" bestFit="1" customWidth="1"/>
    <col min="2324" max="2324" width="9.1640625" style="1"/>
    <col min="2325" max="2325" width="9.33203125" style="1" bestFit="1" customWidth="1"/>
    <col min="2326" max="2326" width="13" style="1" bestFit="1" customWidth="1"/>
    <col min="2327" max="2328" width="9.33203125" style="1" bestFit="1" customWidth="1"/>
    <col min="2329" max="2329" width="12.1640625" style="1" bestFit="1" customWidth="1"/>
    <col min="2330" max="2336" width="9.33203125" style="1" bestFit="1" customWidth="1"/>
    <col min="2337" max="2337" width="9.1640625" style="1"/>
    <col min="2338" max="2339" width="9.33203125" style="1" bestFit="1" customWidth="1"/>
    <col min="2340" max="2340" width="9.1640625" style="1"/>
    <col min="2341" max="2341" width="9.33203125" style="1" bestFit="1" customWidth="1"/>
    <col min="2342" max="2342" width="13" style="1" bestFit="1" customWidth="1"/>
    <col min="2343" max="2344" width="9.33203125" style="1" bestFit="1" customWidth="1"/>
    <col min="2345" max="2345" width="12.1640625" style="1" bestFit="1" customWidth="1"/>
    <col min="2346" max="2352" width="9.33203125" style="1" bestFit="1" customWidth="1"/>
    <col min="2353" max="2353" width="9.1640625" style="1"/>
    <col min="2354" max="2355" width="9.33203125" style="1" bestFit="1" customWidth="1"/>
    <col min="2356" max="2356" width="9.1640625" style="1"/>
    <col min="2357" max="2357" width="9.33203125" style="1" bestFit="1" customWidth="1"/>
    <col min="2358" max="2358" width="13" style="1" bestFit="1" customWidth="1"/>
    <col min="2359" max="2360" width="9.33203125" style="1" bestFit="1" customWidth="1"/>
    <col min="2361" max="2361" width="12.1640625" style="1" bestFit="1" customWidth="1"/>
    <col min="2362" max="2368" width="9.33203125" style="1" bestFit="1" customWidth="1"/>
    <col min="2369" max="2369" width="9.1640625" style="1"/>
    <col min="2370" max="2371" width="9.33203125" style="1" bestFit="1" customWidth="1"/>
    <col min="2372" max="2372" width="9.1640625" style="1"/>
    <col min="2373" max="2373" width="9.33203125" style="1" bestFit="1" customWidth="1"/>
    <col min="2374" max="2374" width="13" style="1" bestFit="1" customWidth="1"/>
    <col min="2375" max="2376" width="9.33203125" style="1" bestFit="1" customWidth="1"/>
    <col min="2377" max="2377" width="12.1640625" style="1" bestFit="1" customWidth="1"/>
    <col min="2378" max="2384" width="9.33203125" style="1" bestFit="1" customWidth="1"/>
    <col min="2385" max="2385" width="9.1640625" style="1"/>
    <col min="2386" max="2387" width="9.33203125" style="1" bestFit="1" customWidth="1"/>
    <col min="2388" max="2388" width="9.1640625" style="1"/>
    <col min="2389" max="2389" width="9.33203125" style="1" bestFit="1" customWidth="1"/>
    <col min="2390" max="2390" width="13" style="1" bestFit="1" customWidth="1"/>
    <col min="2391" max="2392" width="9.33203125" style="1" bestFit="1" customWidth="1"/>
    <col min="2393" max="2393" width="12.1640625" style="1" bestFit="1" customWidth="1"/>
    <col min="2394" max="2400" width="9.33203125" style="1" bestFit="1" customWidth="1"/>
    <col min="2401" max="2401" width="9.1640625" style="1"/>
    <col min="2402" max="2403" width="9.33203125" style="1" bestFit="1" customWidth="1"/>
    <col min="2404" max="2404" width="9.1640625" style="1"/>
    <col min="2405" max="2405" width="9.33203125" style="1" bestFit="1" customWidth="1"/>
    <col min="2406" max="2406" width="13" style="1" bestFit="1" customWidth="1"/>
    <col min="2407" max="2408" width="9.33203125" style="1" bestFit="1" customWidth="1"/>
    <col min="2409" max="2409" width="12.1640625" style="1" bestFit="1" customWidth="1"/>
    <col min="2410" max="2416" width="9.33203125" style="1" bestFit="1" customWidth="1"/>
    <col min="2417" max="2417" width="9.1640625" style="1"/>
    <col min="2418" max="2419" width="9.33203125" style="1" bestFit="1" customWidth="1"/>
    <col min="2420" max="2420" width="9.1640625" style="1"/>
    <col min="2421" max="2421" width="9.33203125" style="1" bestFit="1" customWidth="1"/>
    <col min="2422" max="2422" width="13" style="1" bestFit="1" customWidth="1"/>
    <col min="2423" max="2424" width="9.33203125" style="1" bestFit="1" customWidth="1"/>
    <col min="2425" max="2425" width="12.1640625" style="1" bestFit="1" customWidth="1"/>
    <col min="2426" max="2432" width="9.33203125" style="1" bestFit="1" customWidth="1"/>
    <col min="2433" max="2433" width="9.1640625" style="1"/>
    <col min="2434" max="2435" width="9.33203125" style="1" bestFit="1" customWidth="1"/>
    <col min="2436" max="2436" width="9.1640625" style="1"/>
    <col min="2437" max="2437" width="9.33203125" style="1" bestFit="1" customWidth="1"/>
    <col min="2438" max="2438" width="13" style="1" bestFit="1" customWidth="1"/>
    <col min="2439" max="2440" width="9.33203125" style="1" bestFit="1" customWidth="1"/>
    <col min="2441" max="2441" width="12.1640625" style="1" bestFit="1" customWidth="1"/>
    <col min="2442" max="2448" width="9.33203125" style="1" bestFit="1" customWidth="1"/>
    <col min="2449" max="2449" width="9.1640625" style="1"/>
    <col min="2450" max="2451" width="9.33203125" style="1" bestFit="1" customWidth="1"/>
    <col min="2452" max="2452" width="9.1640625" style="1"/>
    <col min="2453" max="2453" width="9.33203125" style="1" bestFit="1" customWidth="1"/>
    <col min="2454" max="2454" width="13" style="1" bestFit="1" customWidth="1"/>
    <col min="2455" max="2456" width="9.33203125" style="1" bestFit="1" customWidth="1"/>
    <col min="2457" max="2457" width="12.1640625" style="1" bestFit="1" customWidth="1"/>
    <col min="2458" max="2464" width="9.33203125" style="1" bestFit="1" customWidth="1"/>
    <col min="2465" max="2465" width="9.1640625" style="1"/>
    <col min="2466" max="2467" width="9.33203125" style="1" bestFit="1" customWidth="1"/>
    <col min="2468" max="2468" width="9.1640625" style="1"/>
    <col min="2469" max="2469" width="9.33203125" style="1" bestFit="1" customWidth="1"/>
    <col min="2470" max="2470" width="13" style="1" bestFit="1" customWidth="1"/>
    <col min="2471" max="2472" width="9.33203125" style="1" bestFit="1" customWidth="1"/>
    <col min="2473" max="2473" width="12.1640625" style="1" bestFit="1" customWidth="1"/>
    <col min="2474" max="2480" width="9.33203125" style="1" bestFit="1" customWidth="1"/>
    <col min="2481" max="2481" width="9.1640625" style="1"/>
    <col min="2482" max="2483" width="9.33203125" style="1" bestFit="1" customWidth="1"/>
    <col min="2484" max="2484" width="9.1640625" style="1"/>
    <col min="2485" max="2485" width="9.33203125" style="1" bestFit="1" customWidth="1"/>
    <col min="2486" max="2486" width="13" style="1" bestFit="1" customWidth="1"/>
    <col min="2487" max="2488" width="9.33203125" style="1" bestFit="1" customWidth="1"/>
    <col min="2489" max="2489" width="12.1640625" style="1" bestFit="1" customWidth="1"/>
    <col min="2490" max="2496" width="9.33203125" style="1" bestFit="1" customWidth="1"/>
    <col min="2497" max="2497" width="9.1640625" style="1"/>
    <col min="2498" max="2499" width="9.33203125" style="1" bestFit="1" customWidth="1"/>
    <col min="2500" max="2500" width="9.1640625" style="1"/>
    <col min="2501" max="2501" width="9.33203125" style="1" bestFit="1" customWidth="1"/>
    <col min="2502" max="2502" width="13" style="1" bestFit="1" customWidth="1"/>
    <col min="2503" max="2504" width="9.33203125" style="1" bestFit="1" customWidth="1"/>
    <col min="2505" max="2505" width="12.1640625" style="1" bestFit="1" customWidth="1"/>
    <col min="2506" max="2512" width="9.33203125" style="1" bestFit="1" customWidth="1"/>
    <col min="2513" max="2513" width="9.1640625" style="1"/>
    <col min="2514" max="2515" width="9.33203125" style="1" bestFit="1" customWidth="1"/>
    <col min="2516" max="2516" width="9.1640625" style="1"/>
    <col min="2517" max="2517" width="9.33203125" style="1" bestFit="1" customWidth="1"/>
    <col min="2518" max="2518" width="13" style="1" bestFit="1" customWidth="1"/>
    <col min="2519" max="2520" width="9.33203125" style="1" bestFit="1" customWidth="1"/>
    <col min="2521" max="2521" width="12.1640625" style="1" bestFit="1" customWidth="1"/>
    <col min="2522" max="2528" width="9.33203125" style="1" bestFit="1" customWidth="1"/>
    <col min="2529" max="2529" width="9.1640625" style="1"/>
    <col min="2530" max="2531" width="9.33203125" style="1" bestFit="1" customWidth="1"/>
    <col min="2532" max="2532" width="9.1640625" style="1"/>
    <col min="2533" max="2533" width="9.33203125" style="1" bestFit="1" customWidth="1"/>
    <col min="2534" max="2534" width="13" style="1" bestFit="1" customWidth="1"/>
    <col min="2535" max="2536" width="9.33203125" style="1" bestFit="1" customWidth="1"/>
    <col min="2537" max="2537" width="12.1640625" style="1" bestFit="1" customWidth="1"/>
    <col min="2538" max="2544" width="9.33203125" style="1" bestFit="1" customWidth="1"/>
    <col min="2545" max="2545" width="9.1640625" style="1"/>
    <col min="2546" max="2547" width="9.33203125" style="1" bestFit="1" customWidth="1"/>
    <col min="2548" max="2548" width="9.1640625" style="1"/>
    <col min="2549" max="2549" width="9.33203125" style="1" bestFit="1" customWidth="1"/>
    <col min="2550" max="2550" width="13" style="1" bestFit="1" customWidth="1"/>
    <col min="2551" max="2552" width="9.33203125" style="1" bestFit="1" customWidth="1"/>
    <col min="2553" max="2553" width="12.1640625" style="1" bestFit="1" customWidth="1"/>
    <col min="2554" max="2560" width="9.33203125" style="1" bestFit="1" customWidth="1"/>
    <col min="2561" max="2561" width="9.1640625" style="1"/>
    <col min="2562" max="2563" width="9.33203125" style="1" bestFit="1" customWidth="1"/>
    <col min="2564" max="2564" width="9.1640625" style="1"/>
    <col min="2565" max="2565" width="9.33203125" style="1" bestFit="1" customWidth="1"/>
    <col min="2566" max="2566" width="13" style="1" bestFit="1" customWidth="1"/>
    <col min="2567" max="2568" width="9.33203125" style="1" bestFit="1" customWidth="1"/>
    <col min="2569" max="2569" width="12.1640625" style="1" bestFit="1" customWidth="1"/>
    <col min="2570" max="2576" width="9.33203125" style="1" bestFit="1" customWidth="1"/>
    <col min="2577" max="2577" width="9.1640625" style="1"/>
    <col min="2578" max="2579" width="9.33203125" style="1" bestFit="1" customWidth="1"/>
    <col min="2580" max="2580" width="9.1640625" style="1"/>
    <col min="2581" max="2581" width="9.33203125" style="1" bestFit="1" customWidth="1"/>
    <col min="2582" max="2582" width="13" style="1" bestFit="1" customWidth="1"/>
    <col min="2583" max="2584" width="9.33203125" style="1" bestFit="1" customWidth="1"/>
    <col min="2585" max="2585" width="12.1640625" style="1" bestFit="1" customWidth="1"/>
    <col min="2586" max="2592" width="9.33203125" style="1" bestFit="1" customWidth="1"/>
    <col min="2593" max="2593" width="9.1640625" style="1"/>
    <col min="2594" max="2595" width="9.33203125" style="1" bestFit="1" customWidth="1"/>
    <col min="2596" max="2596" width="9.1640625" style="1"/>
    <col min="2597" max="2597" width="9.33203125" style="1" bestFit="1" customWidth="1"/>
    <col min="2598" max="2598" width="13" style="1" bestFit="1" customWidth="1"/>
    <col min="2599" max="2600" width="9.33203125" style="1" bestFit="1" customWidth="1"/>
    <col min="2601" max="2601" width="12.1640625" style="1" bestFit="1" customWidth="1"/>
    <col min="2602" max="2608" width="9.33203125" style="1" bestFit="1" customWidth="1"/>
    <col min="2609" max="2609" width="9.1640625" style="1"/>
    <col min="2610" max="2611" width="9.33203125" style="1" bestFit="1" customWidth="1"/>
    <col min="2612" max="2612" width="9.1640625" style="1"/>
    <col min="2613" max="2613" width="9.33203125" style="1" bestFit="1" customWidth="1"/>
    <col min="2614" max="2614" width="13" style="1" bestFit="1" customWidth="1"/>
    <col min="2615" max="2616" width="9.33203125" style="1" bestFit="1" customWidth="1"/>
    <col min="2617" max="2617" width="12.1640625" style="1" bestFit="1" customWidth="1"/>
    <col min="2618" max="2624" width="9.33203125" style="1" bestFit="1" customWidth="1"/>
    <col min="2625" max="2625" width="9.1640625" style="1"/>
    <col min="2626" max="2627" width="9.33203125" style="1" bestFit="1" customWidth="1"/>
    <col min="2628" max="2628" width="9.1640625" style="1"/>
    <col min="2629" max="2629" width="9.33203125" style="1" bestFit="1" customWidth="1"/>
    <col min="2630" max="2630" width="13" style="1" bestFit="1" customWidth="1"/>
    <col min="2631" max="2632" width="9.33203125" style="1" bestFit="1" customWidth="1"/>
    <col min="2633" max="2633" width="12.1640625" style="1" bestFit="1" customWidth="1"/>
    <col min="2634" max="2640" width="9.33203125" style="1" bestFit="1" customWidth="1"/>
    <col min="2641" max="2641" width="9.1640625" style="1"/>
    <col min="2642" max="2643" width="9.33203125" style="1" bestFit="1" customWidth="1"/>
    <col min="2644" max="2644" width="9.1640625" style="1"/>
    <col min="2645" max="2645" width="9.33203125" style="1" bestFit="1" customWidth="1"/>
    <col min="2646" max="2646" width="13" style="1" bestFit="1" customWidth="1"/>
    <col min="2647" max="2648" width="9.33203125" style="1" bestFit="1" customWidth="1"/>
    <col min="2649" max="2649" width="12.1640625" style="1" bestFit="1" customWidth="1"/>
    <col min="2650" max="2656" width="9.33203125" style="1" bestFit="1" customWidth="1"/>
    <col min="2657" max="2657" width="9.1640625" style="1"/>
    <col min="2658" max="2659" width="9.33203125" style="1" bestFit="1" customWidth="1"/>
    <col min="2660" max="2660" width="9.1640625" style="1"/>
    <col min="2661" max="2661" width="9.33203125" style="1" bestFit="1" customWidth="1"/>
    <col min="2662" max="2662" width="13" style="1" bestFit="1" customWidth="1"/>
    <col min="2663" max="2664" width="9.33203125" style="1" bestFit="1" customWidth="1"/>
    <col min="2665" max="2665" width="12.1640625" style="1" bestFit="1" customWidth="1"/>
    <col min="2666" max="2672" width="9.33203125" style="1" bestFit="1" customWidth="1"/>
    <col min="2673" max="2673" width="9.1640625" style="1"/>
    <col min="2674" max="2675" width="9.33203125" style="1" bestFit="1" customWidth="1"/>
    <col min="2676" max="2676" width="9.1640625" style="1"/>
    <col min="2677" max="2677" width="9.33203125" style="1" bestFit="1" customWidth="1"/>
    <col min="2678" max="2678" width="13" style="1" bestFit="1" customWidth="1"/>
    <col min="2679" max="2680" width="9.33203125" style="1" bestFit="1" customWidth="1"/>
    <col min="2681" max="2681" width="12.1640625" style="1" bestFit="1" customWidth="1"/>
    <col min="2682" max="2688" width="9.33203125" style="1" bestFit="1" customWidth="1"/>
    <col min="2689" max="2689" width="9.1640625" style="1"/>
    <col min="2690" max="2691" width="9.33203125" style="1" bestFit="1" customWidth="1"/>
    <col min="2692" max="2692" width="9.1640625" style="1"/>
    <col min="2693" max="2693" width="9.33203125" style="1" bestFit="1" customWidth="1"/>
    <col min="2694" max="2694" width="13" style="1" bestFit="1" customWidth="1"/>
    <col min="2695" max="2696" width="9.33203125" style="1" bestFit="1" customWidth="1"/>
    <col min="2697" max="2697" width="12.1640625" style="1" bestFit="1" customWidth="1"/>
    <col min="2698" max="2704" width="9.33203125" style="1" bestFit="1" customWidth="1"/>
    <col min="2705" max="2705" width="9.1640625" style="1"/>
    <col min="2706" max="2707" width="9.33203125" style="1" bestFit="1" customWidth="1"/>
    <col min="2708" max="2708" width="9.1640625" style="1"/>
    <col min="2709" max="2709" width="9.33203125" style="1" bestFit="1" customWidth="1"/>
    <col min="2710" max="2710" width="13" style="1" bestFit="1" customWidth="1"/>
    <col min="2711" max="2712" width="9.33203125" style="1" bestFit="1" customWidth="1"/>
    <col min="2713" max="2713" width="12.1640625" style="1" bestFit="1" customWidth="1"/>
    <col min="2714" max="2720" width="9.33203125" style="1" bestFit="1" customWidth="1"/>
    <col min="2721" max="2721" width="9.1640625" style="1"/>
    <col min="2722" max="2723" width="9.33203125" style="1" bestFit="1" customWidth="1"/>
    <col min="2724" max="2724" width="9.1640625" style="1"/>
    <col min="2725" max="2725" width="9.33203125" style="1" bestFit="1" customWidth="1"/>
    <col min="2726" max="2726" width="13" style="1" bestFit="1" customWidth="1"/>
    <col min="2727" max="2728" width="9.33203125" style="1" bestFit="1" customWidth="1"/>
    <col min="2729" max="2729" width="12.1640625" style="1" bestFit="1" customWidth="1"/>
    <col min="2730" max="2736" width="9.33203125" style="1" bestFit="1" customWidth="1"/>
    <col min="2737" max="2737" width="9.1640625" style="1"/>
    <col min="2738" max="2739" width="9.33203125" style="1" bestFit="1" customWidth="1"/>
    <col min="2740" max="2740" width="9.1640625" style="1"/>
    <col min="2741" max="2741" width="9.33203125" style="1" bestFit="1" customWidth="1"/>
    <col min="2742" max="2742" width="13" style="1" bestFit="1" customWidth="1"/>
    <col min="2743" max="2744" width="9.33203125" style="1" bestFit="1" customWidth="1"/>
    <col min="2745" max="2745" width="12.1640625" style="1" bestFit="1" customWidth="1"/>
    <col min="2746" max="2752" width="9.33203125" style="1" bestFit="1" customWidth="1"/>
    <col min="2753" max="2753" width="9.1640625" style="1"/>
    <col min="2754" max="2755" width="9.33203125" style="1" bestFit="1" customWidth="1"/>
    <col min="2756" max="2756" width="9.1640625" style="1"/>
    <col min="2757" max="2757" width="9.33203125" style="1" bestFit="1" customWidth="1"/>
    <col min="2758" max="2758" width="13" style="1" bestFit="1" customWidth="1"/>
    <col min="2759" max="2760" width="9.33203125" style="1" bestFit="1" customWidth="1"/>
    <col min="2761" max="2761" width="12.1640625" style="1" bestFit="1" customWidth="1"/>
    <col min="2762" max="2768" width="9.33203125" style="1" bestFit="1" customWidth="1"/>
    <col min="2769" max="2769" width="9.1640625" style="1"/>
    <col min="2770" max="2771" width="9.33203125" style="1" bestFit="1" customWidth="1"/>
    <col min="2772" max="2772" width="9.1640625" style="1"/>
    <col min="2773" max="2773" width="9.33203125" style="1" bestFit="1" customWidth="1"/>
    <col min="2774" max="2774" width="13" style="1" bestFit="1" customWidth="1"/>
    <col min="2775" max="2776" width="9.33203125" style="1" bestFit="1" customWidth="1"/>
    <col min="2777" max="2777" width="12.1640625" style="1" bestFit="1" customWidth="1"/>
    <col min="2778" max="2784" width="9.33203125" style="1" bestFit="1" customWidth="1"/>
    <col min="2785" max="2785" width="9.1640625" style="1"/>
    <col min="2786" max="2787" width="9.33203125" style="1" bestFit="1" customWidth="1"/>
    <col min="2788" max="2788" width="9.1640625" style="1"/>
    <col min="2789" max="2789" width="9.33203125" style="1" bestFit="1" customWidth="1"/>
    <col min="2790" max="2790" width="13" style="1" bestFit="1" customWidth="1"/>
    <col min="2791" max="2792" width="9.33203125" style="1" bestFit="1" customWidth="1"/>
    <col min="2793" max="2793" width="12.1640625" style="1" bestFit="1" customWidth="1"/>
    <col min="2794" max="2800" width="9.33203125" style="1" bestFit="1" customWidth="1"/>
    <col min="2801" max="2801" width="9.1640625" style="1"/>
    <col min="2802" max="2803" width="9.33203125" style="1" bestFit="1" customWidth="1"/>
    <col min="2804" max="2804" width="9.1640625" style="1"/>
    <col min="2805" max="2805" width="9.33203125" style="1" bestFit="1" customWidth="1"/>
    <col min="2806" max="2806" width="13" style="1" bestFit="1" customWidth="1"/>
    <col min="2807" max="2808" width="9.33203125" style="1" bestFit="1" customWidth="1"/>
    <col min="2809" max="2809" width="12.1640625" style="1" bestFit="1" customWidth="1"/>
    <col min="2810" max="2816" width="9.33203125" style="1" bestFit="1" customWidth="1"/>
    <col min="2817" max="2817" width="9.1640625" style="1"/>
    <col min="2818" max="2819" width="9.33203125" style="1" bestFit="1" customWidth="1"/>
    <col min="2820" max="2820" width="9.1640625" style="1"/>
    <col min="2821" max="2821" width="9.33203125" style="1" bestFit="1" customWidth="1"/>
    <col min="2822" max="2822" width="13" style="1" bestFit="1" customWidth="1"/>
    <col min="2823" max="2824" width="9.33203125" style="1" bestFit="1" customWidth="1"/>
    <col min="2825" max="2825" width="12.1640625" style="1" bestFit="1" customWidth="1"/>
    <col min="2826" max="2832" width="9.33203125" style="1" bestFit="1" customWidth="1"/>
    <col min="2833" max="2833" width="9.1640625" style="1"/>
    <col min="2834" max="2835" width="9.33203125" style="1" bestFit="1" customWidth="1"/>
    <col min="2836" max="2836" width="9.1640625" style="1"/>
    <col min="2837" max="2837" width="9.33203125" style="1" bestFit="1" customWidth="1"/>
    <col min="2838" max="2838" width="13" style="1" bestFit="1" customWidth="1"/>
    <col min="2839" max="2840" width="9.33203125" style="1" bestFit="1" customWidth="1"/>
    <col min="2841" max="2841" width="12.1640625" style="1" bestFit="1" customWidth="1"/>
    <col min="2842" max="2848" width="9.33203125" style="1" bestFit="1" customWidth="1"/>
    <col min="2849" max="2849" width="9.1640625" style="1"/>
    <col min="2850" max="2851" width="9.33203125" style="1" bestFit="1" customWidth="1"/>
    <col min="2852" max="2852" width="9.1640625" style="1"/>
    <col min="2853" max="2853" width="9.33203125" style="1" bestFit="1" customWidth="1"/>
    <col min="2854" max="2854" width="13" style="1" bestFit="1" customWidth="1"/>
    <col min="2855" max="2856" width="9.33203125" style="1" bestFit="1" customWidth="1"/>
    <col min="2857" max="2857" width="12.1640625" style="1" bestFit="1" customWidth="1"/>
    <col min="2858" max="2864" width="9.33203125" style="1" bestFit="1" customWidth="1"/>
    <col min="2865" max="2865" width="9.1640625" style="1"/>
    <col min="2866" max="2867" width="9.33203125" style="1" bestFit="1" customWidth="1"/>
    <col min="2868" max="2868" width="9.1640625" style="1"/>
    <col min="2869" max="2869" width="9.33203125" style="1" bestFit="1" customWidth="1"/>
    <col min="2870" max="2870" width="13" style="1" bestFit="1" customWidth="1"/>
    <col min="2871" max="2872" width="9.33203125" style="1" bestFit="1" customWidth="1"/>
    <col min="2873" max="2873" width="12.1640625" style="1" bestFit="1" customWidth="1"/>
    <col min="2874" max="2880" width="9.33203125" style="1" bestFit="1" customWidth="1"/>
    <col min="2881" max="2881" width="9.1640625" style="1"/>
    <col min="2882" max="2883" width="9.33203125" style="1" bestFit="1" customWidth="1"/>
    <col min="2884" max="2884" width="9.1640625" style="1"/>
    <col min="2885" max="2885" width="9.33203125" style="1" bestFit="1" customWidth="1"/>
    <col min="2886" max="2886" width="13" style="1" bestFit="1" customWidth="1"/>
    <col min="2887" max="2888" width="9.33203125" style="1" bestFit="1" customWidth="1"/>
    <col min="2889" max="2889" width="12.1640625" style="1" bestFit="1" customWidth="1"/>
    <col min="2890" max="2896" width="9.33203125" style="1" bestFit="1" customWidth="1"/>
    <col min="2897" max="2897" width="9.1640625" style="1"/>
    <col min="2898" max="2899" width="9.33203125" style="1" bestFit="1" customWidth="1"/>
    <col min="2900" max="2900" width="9.1640625" style="1"/>
    <col min="2901" max="2901" width="9.33203125" style="1" bestFit="1" customWidth="1"/>
    <col min="2902" max="2902" width="13" style="1" bestFit="1" customWidth="1"/>
    <col min="2903" max="2904" width="9.33203125" style="1" bestFit="1" customWidth="1"/>
    <col min="2905" max="2905" width="12.1640625" style="1" bestFit="1" customWidth="1"/>
    <col min="2906" max="2912" width="9.33203125" style="1" bestFit="1" customWidth="1"/>
    <col min="2913" max="2913" width="9.1640625" style="1"/>
    <col min="2914" max="2915" width="9.33203125" style="1" bestFit="1" customWidth="1"/>
    <col min="2916" max="2916" width="9.1640625" style="1"/>
    <col min="2917" max="2917" width="9.33203125" style="1" bestFit="1" customWidth="1"/>
    <col min="2918" max="2918" width="13" style="1" bestFit="1" customWidth="1"/>
    <col min="2919" max="2920" width="9.33203125" style="1" bestFit="1" customWidth="1"/>
    <col min="2921" max="2921" width="12.1640625" style="1" bestFit="1" customWidth="1"/>
    <col min="2922" max="2928" width="9.33203125" style="1" bestFit="1" customWidth="1"/>
    <col min="2929" max="2929" width="9.1640625" style="1"/>
    <col min="2930" max="2931" width="9.33203125" style="1" bestFit="1" customWidth="1"/>
    <col min="2932" max="2932" width="9.1640625" style="1"/>
    <col min="2933" max="2933" width="9.33203125" style="1" bestFit="1" customWidth="1"/>
    <col min="2934" max="2934" width="13" style="1" bestFit="1" customWidth="1"/>
    <col min="2935" max="2936" width="9.33203125" style="1" bestFit="1" customWidth="1"/>
    <col min="2937" max="2937" width="12.1640625" style="1" bestFit="1" customWidth="1"/>
    <col min="2938" max="2944" width="9.33203125" style="1" bestFit="1" customWidth="1"/>
    <col min="2945" max="2945" width="9.1640625" style="1"/>
    <col min="2946" max="2947" width="9.33203125" style="1" bestFit="1" customWidth="1"/>
    <col min="2948" max="2948" width="9.1640625" style="1"/>
    <col min="2949" max="2949" width="9.33203125" style="1" bestFit="1" customWidth="1"/>
    <col min="2950" max="2950" width="13" style="1" bestFit="1" customWidth="1"/>
    <col min="2951" max="2952" width="9.33203125" style="1" bestFit="1" customWidth="1"/>
    <col min="2953" max="2953" width="12.1640625" style="1" bestFit="1" customWidth="1"/>
    <col min="2954" max="2960" width="9.33203125" style="1" bestFit="1" customWidth="1"/>
    <col min="2961" max="2961" width="9.1640625" style="1"/>
    <col min="2962" max="2963" width="9.33203125" style="1" bestFit="1" customWidth="1"/>
    <col min="2964" max="2964" width="9.1640625" style="1"/>
    <col min="2965" max="2965" width="9.33203125" style="1" bestFit="1" customWidth="1"/>
    <col min="2966" max="2966" width="13" style="1" bestFit="1" customWidth="1"/>
    <col min="2967" max="2968" width="9.33203125" style="1" bestFit="1" customWidth="1"/>
    <col min="2969" max="2969" width="12.1640625" style="1" bestFit="1" customWidth="1"/>
    <col min="2970" max="2976" width="9.33203125" style="1" bestFit="1" customWidth="1"/>
    <col min="2977" max="2977" width="9.1640625" style="1"/>
    <col min="2978" max="2979" width="9.33203125" style="1" bestFit="1" customWidth="1"/>
    <col min="2980" max="2980" width="9.1640625" style="1"/>
    <col min="2981" max="2981" width="9.33203125" style="1" bestFit="1" customWidth="1"/>
    <col min="2982" max="2982" width="13" style="1" bestFit="1" customWidth="1"/>
    <col min="2983" max="2984" width="9.33203125" style="1" bestFit="1" customWidth="1"/>
    <col min="2985" max="2985" width="12.1640625" style="1" bestFit="1" customWidth="1"/>
    <col min="2986" max="2992" width="9.33203125" style="1" bestFit="1" customWidth="1"/>
    <col min="2993" max="2993" width="9.1640625" style="1"/>
    <col min="2994" max="2995" width="9.33203125" style="1" bestFit="1" customWidth="1"/>
    <col min="2996" max="2996" width="9.1640625" style="1"/>
    <col min="2997" max="2997" width="9.33203125" style="1" bestFit="1" customWidth="1"/>
    <col min="2998" max="2998" width="13" style="1" bestFit="1" customWidth="1"/>
    <col min="2999" max="3000" width="9.33203125" style="1" bestFit="1" customWidth="1"/>
    <col min="3001" max="3001" width="12.1640625" style="1" bestFit="1" customWidth="1"/>
    <col min="3002" max="3008" width="9.33203125" style="1" bestFit="1" customWidth="1"/>
    <col min="3009" max="3009" width="9.1640625" style="1"/>
    <col min="3010" max="3011" width="9.33203125" style="1" bestFit="1" customWidth="1"/>
    <col min="3012" max="3012" width="9.1640625" style="1"/>
    <col min="3013" max="3013" width="9.33203125" style="1" bestFit="1" customWidth="1"/>
    <col min="3014" max="3014" width="13" style="1" bestFit="1" customWidth="1"/>
    <col min="3015" max="3016" width="9.33203125" style="1" bestFit="1" customWidth="1"/>
    <col min="3017" max="3017" width="12.1640625" style="1" bestFit="1" customWidth="1"/>
    <col min="3018" max="3024" width="9.33203125" style="1" bestFit="1" customWidth="1"/>
    <col min="3025" max="3025" width="9.1640625" style="1"/>
    <col min="3026" max="3027" width="9.33203125" style="1" bestFit="1" customWidth="1"/>
    <col min="3028" max="3028" width="9.1640625" style="1"/>
    <col min="3029" max="3029" width="9.33203125" style="1" bestFit="1" customWidth="1"/>
    <col min="3030" max="3030" width="13" style="1" bestFit="1" customWidth="1"/>
    <col min="3031" max="3032" width="9.33203125" style="1" bestFit="1" customWidth="1"/>
    <col min="3033" max="3033" width="12.1640625" style="1" bestFit="1" customWidth="1"/>
    <col min="3034" max="3040" width="9.33203125" style="1" bestFit="1" customWidth="1"/>
    <col min="3041" max="3041" width="9.1640625" style="1"/>
    <col min="3042" max="3043" width="9.33203125" style="1" bestFit="1" customWidth="1"/>
    <col min="3044" max="3044" width="9.1640625" style="1"/>
    <col min="3045" max="3045" width="9.33203125" style="1" bestFit="1" customWidth="1"/>
    <col min="3046" max="3046" width="13" style="1" bestFit="1" customWidth="1"/>
    <col min="3047" max="3048" width="9.33203125" style="1" bestFit="1" customWidth="1"/>
    <col min="3049" max="3049" width="12.1640625" style="1" bestFit="1" customWidth="1"/>
    <col min="3050" max="3056" width="9.33203125" style="1" bestFit="1" customWidth="1"/>
    <col min="3057" max="3057" width="9.1640625" style="1"/>
    <col min="3058" max="3059" width="9.33203125" style="1" bestFit="1" customWidth="1"/>
    <col min="3060" max="3060" width="9.1640625" style="1"/>
    <col min="3061" max="3061" width="9.33203125" style="1" bestFit="1" customWidth="1"/>
    <col min="3062" max="3062" width="13" style="1" bestFit="1" customWidth="1"/>
    <col min="3063" max="3064" width="9.33203125" style="1" bestFit="1" customWidth="1"/>
    <col min="3065" max="3065" width="12.1640625" style="1" bestFit="1" customWidth="1"/>
    <col min="3066" max="3072" width="9.33203125" style="1" bestFit="1" customWidth="1"/>
    <col min="3073" max="3073" width="9.1640625" style="1"/>
    <col min="3074" max="3075" width="9.33203125" style="1" bestFit="1" customWidth="1"/>
    <col min="3076" max="3076" width="9.1640625" style="1"/>
    <col min="3077" max="3077" width="9.33203125" style="1" bestFit="1" customWidth="1"/>
    <col min="3078" max="3078" width="13" style="1" bestFit="1" customWidth="1"/>
    <col min="3079" max="3080" width="9.33203125" style="1" bestFit="1" customWidth="1"/>
    <col min="3081" max="3081" width="12.1640625" style="1" bestFit="1" customWidth="1"/>
    <col min="3082" max="3088" width="9.33203125" style="1" bestFit="1" customWidth="1"/>
    <col min="3089" max="3089" width="9.1640625" style="1"/>
    <col min="3090" max="3091" width="9.33203125" style="1" bestFit="1" customWidth="1"/>
    <col min="3092" max="3092" width="9.1640625" style="1"/>
    <col min="3093" max="3093" width="9.33203125" style="1" bestFit="1" customWidth="1"/>
    <col min="3094" max="3094" width="13" style="1" bestFit="1" customWidth="1"/>
    <col min="3095" max="3096" width="9.33203125" style="1" bestFit="1" customWidth="1"/>
    <col min="3097" max="3097" width="12.1640625" style="1" bestFit="1" customWidth="1"/>
    <col min="3098" max="3104" width="9.33203125" style="1" bestFit="1" customWidth="1"/>
    <col min="3105" max="3105" width="9.1640625" style="1"/>
    <col min="3106" max="3107" width="9.33203125" style="1" bestFit="1" customWidth="1"/>
    <col min="3108" max="3108" width="9.1640625" style="1"/>
    <col min="3109" max="3109" width="9.33203125" style="1" bestFit="1" customWidth="1"/>
    <col min="3110" max="3110" width="13" style="1" bestFit="1" customWidth="1"/>
    <col min="3111" max="3112" width="9.33203125" style="1" bestFit="1" customWidth="1"/>
    <col min="3113" max="3113" width="12.1640625" style="1" bestFit="1" customWidth="1"/>
    <col min="3114" max="3120" width="9.33203125" style="1" bestFit="1" customWidth="1"/>
    <col min="3121" max="3121" width="9.1640625" style="1"/>
    <col min="3122" max="3123" width="9.33203125" style="1" bestFit="1" customWidth="1"/>
    <col min="3124" max="3124" width="9.1640625" style="1"/>
    <col min="3125" max="3125" width="9.33203125" style="1" bestFit="1" customWidth="1"/>
    <col min="3126" max="3126" width="13" style="1" bestFit="1" customWidth="1"/>
    <col min="3127" max="3128" width="9.33203125" style="1" bestFit="1" customWidth="1"/>
    <col min="3129" max="3129" width="12.1640625" style="1" bestFit="1" customWidth="1"/>
    <col min="3130" max="3136" width="9.33203125" style="1" bestFit="1" customWidth="1"/>
    <col min="3137" max="3137" width="9.1640625" style="1"/>
    <col min="3138" max="3139" width="9.33203125" style="1" bestFit="1" customWidth="1"/>
    <col min="3140" max="3140" width="9.1640625" style="1"/>
    <col min="3141" max="3141" width="9.33203125" style="1" bestFit="1" customWidth="1"/>
    <col min="3142" max="3142" width="13" style="1" bestFit="1" customWidth="1"/>
    <col min="3143" max="3144" width="9.33203125" style="1" bestFit="1" customWidth="1"/>
    <col min="3145" max="3145" width="12.1640625" style="1" bestFit="1" customWidth="1"/>
    <col min="3146" max="3152" width="9.33203125" style="1" bestFit="1" customWidth="1"/>
    <col min="3153" max="3153" width="9.1640625" style="1"/>
    <col min="3154" max="3155" width="9.33203125" style="1" bestFit="1" customWidth="1"/>
    <col min="3156" max="3156" width="9.1640625" style="1"/>
    <col min="3157" max="3157" width="9.33203125" style="1" bestFit="1" customWidth="1"/>
    <col min="3158" max="3158" width="13" style="1" bestFit="1" customWidth="1"/>
    <col min="3159" max="3160" width="9.33203125" style="1" bestFit="1" customWidth="1"/>
    <col min="3161" max="3161" width="12.1640625" style="1" bestFit="1" customWidth="1"/>
    <col min="3162" max="3168" width="9.33203125" style="1" bestFit="1" customWidth="1"/>
    <col min="3169" max="3169" width="9.1640625" style="1"/>
    <col min="3170" max="3171" width="9.33203125" style="1" bestFit="1" customWidth="1"/>
    <col min="3172" max="3172" width="9.1640625" style="1"/>
    <col min="3173" max="3173" width="9.33203125" style="1" bestFit="1" customWidth="1"/>
    <col min="3174" max="3174" width="13" style="1" bestFit="1" customWidth="1"/>
    <col min="3175" max="3176" width="9.33203125" style="1" bestFit="1" customWidth="1"/>
    <col min="3177" max="3177" width="12.1640625" style="1" bestFit="1" customWidth="1"/>
    <col min="3178" max="3184" width="9.33203125" style="1" bestFit="1" customWidth="1"/>
    <col min="3185" max="3185" width="9.1640625" style="1"/>
    <col min="3186" max="3187" width="9.33203125" style="1" bestFit="1" customWidth="1"/>
    <col min="3188" max="3188" width="9.1640625" style="1"/>
    <col min="3189" max="3189" width="9.33203125" style="1" bestFit="1" customWidth="1"/>
    <col min="3190" max="3190" width="13" style="1" bestFit="1" customWidth="1"/>
    <col min="3191" max="3192" width="9.33203125" style="1" bestFit="1" customWidth="1"/>
    <col min="3193" max="3193" width="12.1640625" style="1" bestFit="1" customWidth="1"/>
    <col min="3194" max="3200" width="9.33203125" style="1" bestFit="1" customWidth="1"/>
    <col min="3201" max="3201" width="9.1640625" style="1"/>
    <col min="3202" max="3203" width="9.33203125" style="1" bestFit="1" customWidth="1"/>
    <col min="3204" max="3204" width="9.1640625" style="1"/>
    <col min="3205" max="3205" width="9.33203125" style="1" bestFit="1" customWidth="1"/>
    <col min="3206" max="3206" width="13" style="1" bestFit="1" customWidth="1"/>
    <col min="3207" max="3208" width="9.33203125" style="1" bestFit="1" customWidth="1"/>
    <col min="3209" max="3209" width="12.1640625" style="1" bestFit="1" customWidth="1"/>
    <col min="3210" max="3216" width="9.33203125" style="1" bestFit="1" customWidth="1"/>
    <col min="3217" max="3217" width="9.1640625" style="1"/>
    <col min="3218" max="3219" width="9.33203125" style="1" bestFit="1" customWidth="1"/>
    <col min="3220" max="3220" width="9.1640625" style="1"/>
    <col min="3221" max="3221" width="9.33203125" style="1" bestFit="1" customWidth="1"/>
    <col min="3222" max="3222" width="13" style="1" bestFit="1" customWidth="1"/>
    <col min="3223" max="3224" width="9.33203125" style="1" bestFit="1" customWidth="1"/>
    <col min="3225" max="3225" width="12.1640625" style="1" bestFit="1" customWidth="1"/>
    <col min="3226" max="3232" width="9.33203125" style="1" bestFit="1" customWidth="1"/>
    <col min="3233" max="3233" width="9.1640625" style="1"/>
    <col min="3234" max="3235" width="9.33203125" style="1" bestFit="1" customWidth="1"/>
    <col min="3236" max="3236" width="9.1640625" style="1"/>
    <col min="3237" max="3237" width="9.33203125" style="1" bestFit="1" customWidth="1"/>
    <col min="3238" max="3238" width="13" style="1" bestFit="1" customWidth="1"/>
    <col min="3239" max="3240" width="9.33203125" style="1" bestFit="1" customWidth="1"/>
    <col min="3241" max="3241" width="12.1640625" style="1" bestFit="1" customWidth="1"/>
    <col min="3242" max="3248" width="9.33203125" style="1" bestFit="1" customWidth="1"/>
    <col min="3249" max="3249" width="9.1640625" style="1"/>
    <col min="3250" max="3251" width="9.33203125" style="1" bestFit="1" customWidth="1"/>
    <col min="3252" max="3252" width="9.1640625" style="1"/>
    <col min="3253" max="3253" width="9.33203125" style="1" bestFit="1" customWidth="1"/>
    <col min="3254" max="3254" width="13" style="1" bestFit="1" customWidth="1"/>
    <col min="3255" max="3256" width="9.33203125" style="1" bestFit="1" customWidth="1"/>
    <col min="3257" max="3257" width="12.1640625" style="1" bestFit="1" customWidth="1"/>
    <col min="3258" max="3264" width="9.33203125" style="1" bestFit="1" customWidth="1"/>
    <col min="3265" max="3265" width="9.1640625" style="1"/>
    <col min="3266" max="3267" width="9.33203125" style="1" bestFit="1" customWidth="1"/>
    <col min="3268" max="3268" width="9.1640625" style="1"/>
    <col min="3269" max="3269" width="9.33203125" style="1" bestFit="1" customWidth="1"/>
    <col min="3270" max="3270" width="13" style="1" bestFit="1" customWidth="1"/>
    <col min="3271" max="3272" width="9.33203125" style="1" bestFit="1" customWidth="1"/>
    <col min="3273" max="3273" width="12.1640625" style="1" bestFit="1" customWidth="1"/>
    <col min="3274" max="3280" width="9.33203125" style="1" bestFit="1" customWidth="1"/>
    <col min="3281" max="3281" width="9.1640625" style="1"/>
    <col min="3282" max="3283" width="9.33203125" style="1" bestFit="1" customWidth="1"/>
    <col min="3284" max="3284" width="9.1640625" style="1"/>
    <col min="3285" max="3285" width="9.33203125" style="1" bestFit="1" customWidth="1"/>
    <col min="3286" max="3286" width="13" style="1" bestFit="1" customWidth="1"/>
    <col min="3287" max="3288" width="9.33203125" style="1" bestFit="1" customWidth="1"/>
    <col min="3289" max="3289" width="12.1640625" style="1" bestFit="1" customWidth="1"/>
    <col min="3290" max="3296" width="9.33203125" style="1" bestFit="1" customWidth="1"/>
    <col min="3297" max="3297" width="9.1640625" style="1"/>
    <col min="3298" max="3299" width="9.33203125" style="1" bestFit="1" customWidth="1"/>
    <col min="3300" max="3300" width="9.1640625" style="1"/>
    <col min="3301" max="3301" width="9.33203125" style="1" bestFit="1" customWidth="1"/>
    <col min="3302" max="3302" width="13" style="1" bestFit="1" customWidth="1"/>
    <col min="3303" max="3304" width="9.33203125" style="1" bestFit="1" customWidth="1"/>
    <col min="3305" max="3305" width="12.1640625" style="1" bestFit="1" customWidth="1"/>
    <col min="3306" max="3312" width="9.33203125" style="1" bestFit="1" customWidth="1"/>
    <col min="3313" max="3313" width="9.1640625" style="1"/>
    <col min="3314" max="3315" width="9.33203125" style="1" bestFit="1" customWidth="1"/>
    <col min="3316" max="3316" width="9.1640625" style="1"/>
    <col min="3317" max="3317" width="9.33203125" style="1" bestFit="1" customWidth="1"/>
    <col min="3318" max="3318" width="13" style="1" bestFit="1" customWidth="1"/>
    <col min="3319" max="3320" width="9.33203125" style="1" bestFit="1" customWidth="1"/>
    <col min="3321" max="3321" width="12.1640625" style="1" bestFit="1" customWidth="1"/>
    <col min="3322" max="3328" width="9.33203125" style="1" bestFit="1" customWidth="1"/>
    <col min="3329" max="3329" width="9.1640625" style="1"/>
    <col min="3330" max="3331" width="9.33203125" style="1" bestFit="1" customWidth="1"/>
    <col min="3332" max="3332" width="9.1640625" style="1"/>
    <col min="3333" max="3333" width="9.33203125" style="1" bestFit="1" customWidth="1"/>
    <col min="3334" max="3334" width="13" style="1" bestFit="1" customWidth="1"/>
    <col min="3335" max="3336" width="9.33203125" style="1" bestFit="1" customWidth="1"/>
    <col min="3337" max="3337" width="12.1640625" style="1" bestFit="1" customWidth="1"/>
    <col min="3338" max="3344" width="9.33203125" style="1" bestFit="1" customWidth="1"/>
    <col min="3345" max="3345" width="9.1640625" style="1"/>
    <col min="3346" max="3347" width="9.33203125" style="1" bestFit="1" customWidth="1"/>
    <col min="3348" max="3348" width="9.1640625" style="1"/>
    <col min="3349" max="3349" width="9.33203125" style="1" bestFit="1" customWidth="1"/>
    <col min="3350" max="3350" width="13" style="1" bestFit="1" customWidth="1"/>
    <col min="3351" max="3352" width="9.33203125" style="1" bestFit="1" customWidth="1"/>
    <col min="3353" max="3353" width="12.1640625" style="1" bestFit="1" customWidth="1"/>
    <col min="3354" max="3360" width="9.33203125" style="1" bestFit="1" customWidth="1"/>
    <col min="3361" max="3361" width="9.1640625" style="1"/>
    <col min="3362" max="3363" width="9.33203125" style="1" bestFit="1" customWidth="1"/>
    <col min="3364" max="3364" width="9.1640625" style="1"/>
    <col min="3365" max="3365" width="9.33203125" style="1" bestFit="1" customWidth="1"/>
    <col min="3366" max="3366" width="13" style="1" bestFit="1" customWidth="1"/>
    <col min="3367" max="3368" width="9.33203125" style="1" bestFit="1" customWidth="1"/>
    <col min="3369" max="3369" width="12.1640625" style="1" bestFit="1" customWidth="1"/>
    <col min="3370" max="3376" width="9.33203125" style="1" bestFit="1" customWidth="1"/>
    <col min="3377" max="3377" width="9.1640625" style="1"/>
    <col min="3378" max="3379" width="9.33203125" style="1" bestFit="1" customWidth="1"/>
    <col min="3380" max="3380" width="9.1640625" style="1"/>
    <col min="3381" max="3381" width="9.33203125" style="1" bestFit="1" customWidth="1"/>
    <col min="3382" max="3382" width="13" style="1" bestFit="1" customWidth="1"/>
    <col min="3383" max="3384" width="9.33203125" style="1" bestFit="1" customWidth="1"/>
    <col min="3385" max="3385" width="12.1640625" style="1" bestFit="1" customWidth="1"/>
    <col min="3386" max="3392" width="9.33203125" style="1" bestFit="1" customWidth="1"/>
    <col min="3393" max="3393" width="9.1640625" style="1"/>
    <col min="3394" max="3395" width="9.33203125" style="1" bestFit="1" customWidth="1"/>
    <col min="3396" max="3396" width="9.1640625" style="1"/>
    <col min="3397" max="3397" width="9.33203125" style="1" bestFit="1" customWidth="1"/>
    <col min="3398" max="3398" width="13" style="1" bestFit="1" customWidth="1"/>
    <col min="3399" max="3400" width="9.33203125" style="1" bestFit="1" customWidth="1"/>
    <col min="3401" max="3401" width="12.1640625" style="1" bestFit="1" customWidth="1"/>
    <col min="3402" max="3408" width="9.33203125" style="1" bestFit="1" customWidth="1"/>
    <col min="3409" max="3409" width="9.1640625" style="1"/>
    <col min="3410" max="3411" width="9.33203125" style="1" bestFit="1" customWidth="1"/>
    <col min="3412" max="3412" width="9.1640625" style="1"/>
    <col min="3413" max="3413" width="9.33203125" style="1" bestFit="1" customWidth="1"/>
    <col min="3414" max="3414" width="13" style="1" bestFit="1" customWidth="1"/>
    <col min="3415" max="3416" width="9.33203125" style="1" bestFit="1" customWidth="1"/>
    <col min="3417" max="3417" width="12.1640625" style="1" bestFit="1" customWidth="1"/>
    <col min="3418" max="3424" width="9.33203125" style="1" bestFit="1" customWidth="1"/>
    <col min="3425" max="3425" width="9.1640625" style="1"/>
    <col min="3426" max="3427" width="9.33203125" style="1" bestFit="1" customWidth="1"/>
    <col min="3428" max="3428" width="9.1640625" style="1"/>
    <col min="3429" max="3429" width="9.33203125" style="1" bestFit="1" customWidth="1"/>
    <col min="3430" max="3430" width="13" style="1" bestFit="1" customWidth="1"/>
    <col min="3431" max="3432" width="9.33203125" style="1" bestFit="1" customWidth="1"/>
    <col min="3433" max="3433" width="12.1640625" style="1" bestFit="1" customWidth="1"/>
    <col min="3434" max="3440" width="9.33203125" style="1" bestFit="1" customWidth="1"/>
    <col min="3441" max="3441" width="9.1640625" style="1"/>
    <col min="3442" max="3443" width="9.33203125" style="1" bestFit="1" customWidth="1"/>
    <col min="3444" max="3444" width="9.1640625" style="1"/>
    <col min="3445" max="3445" width="9.33203125" style="1" bestFit="1" customWidth="1"/>
    <col min="3446" max="3446" width="13" style="1" bestFit="1" customWidth="1"/>
    <col min="3447" max="3448" width="9.33203125" style="1" bestFit="1" customWidth="1"/>
    <col min="3449" max="3449" width="12.1640625" style="1" bestFit="1" customWidth="1"/>
    <col min="3450" max="3456" width="9.33203125" style="1" bestFit="1" customWidth="1"/>
    <col min="3457" max="3457" width="9.1640625" style="1"/>
    <col min="3458" max="3459" width="9.33203125" style="1" bestFit="1" customWidth="1"/>
    <col min="3460" max="3460" width="9.1640625" style="1"/>
    <col min="3461" max="3461" width="9.33203125" style="1" bestFit="1" customWidth="1"/>
    <col min="3462" max="3462" width="13" style="1" bestFit="1" customWidth="1"/>
    <col min="3463" max="3464" width="9.33203125" style="1" bestFit="1" customWidth="1"/>
    <col min="3465" max="3465" width="12.1640625" style="1" bestFit="1" customWidth="1"/>
    <col min="3466" max="3472" width="9.33203125" style="1" bestFit="1" customWidth="1"/>
    <col min="3473" max="3473" width="9.1640625" style="1"/>
    <col min="3474" max="3475" width="9.33203125" style="1" bestFit="1" customWidth="1"/>
    <col min="3476" max="3476" width="9.1640625" style="1"/>
    <col min="3477" max="3477" width="9.33203125" style="1" bestFit="1" customWidth="1"/>
    <col min="3478" max="3478" width="13" style="1" bestFit="1" customWidth="1"/>
    <col min="3479" max="3480" width="9.33203125" style="1" bestFit="1" customWidth="1"/>
    <col min="3481" max="3481" width="12.1640625" style="1" bestFit="1" customWidth="1"/>
    <col min="3482" max="3488" width="9.33203125" style="1" bestFit="1" customWidth="1"/>
    <col min="3489" max="3489" width="9.1640625" style="1"/>
    <col min="3490" max="3491" width="9.33203125" style="1" bestFit="1" customWidth="1"/>
    <col min="3492" max="3492" width="9.1640625" style="1"/>
    <col min="3493" max="3493" width="9.33203125" style="1" bestFit="1" customWidth="1"/>
    <col min="3494" max="3494" width="13" style="1" bestFit="1" customWidth="1"/>
    <col min="3495" max="3496" width="9.33203125" style="1" bestFit="1" customWidth="1"/>
    <col min="3497" max="3497" width="12.1640625" style="1" bestFit="1" customWidth="1"/>
    <col min="3498" max="3504" width="9.33203125" style="1" bestFit="1" customWidth="1"/>
    <col min="3505" max="3505" width="9.1640625" style="1"/>
    <col min="3506" max="3507" width="9.33203125" style="1" bestFit="1" customWidth="1"/>
    <col min="3508" max="3508" width="9.1640625" style="1"/>
    <col min="3509" max="3509" width="9.33203125" style="1" bestFit="1" customWidth="1"/>
    <col min="3510" max="3510" width="13" style="1" bestFit="1" customWidth="1"/>
    <col min="3511" max="3512" width="9.33203125" style="1" bestFit="1" customWidth="1"/>
    <col min="3513" max="3513" width="12.1640625" style="1" bestFit="1" customWidth="1"/>
    <col min="3514" max="3520" width="9.33203125" style="1" bestFit="1" customWidth="1"/>
    <col min="3521" max="3521" width="9.1640625" style="1"/>
    <col min="3522" max="3523" width="9.33203125" style="1" bestFit="1" customWidth="1"/>
    <col min="3524" max="3524" width="9.1640625" style="1"/>
    <col min="3525" max="3525" width="9.33203125" style="1" bestFit="1" customWidth="1"/>
    <col min="3526" max="3526" width="13" style="1" bestFit="1" customWidth="1"/>
    <col min="3527" max="3528" width="9.33203125" style="1" bestFit="1" customWidth="1"/>
    <col min="3529" max="3529" width="12.1640625" style="1" bestFit="1" customWidth="1"/>
    <col min="3530" max="3536" width="9.33203125" style="1" bestFit="1" customWidth="1"/>
    <col min="3537" max="3537" width="9.1640625" style="1"/>
    <col min="3538" max="3539" width="9.33203125" style="1" bestFit="1" customWidth="1"/>
    <col min="3540" max="3540" width="9.1640625" style="1"/>
    <col min="3541" max="3541" width="9.33203125" style="1" bestFit="1" customWidth="1"/>
    <col min="3542" max="3542" width="13" style="1" bestFit="1" customWidth="1"/>
    <col min="3543" max="3544" width="9.33203125" style="1" bestFit="1" customWidth="1"/>
    <col min="3545" max="3545" width="12.1640625" style="1" bestFit="1" customWidth="1"/>
    <col min="3546" max="3552" width="9.33203125" style="1" bestFit="1" customWidth="1"/>
    <col min="3553" max="3553" width="9.1640625" style="1"/>
    <col min="3554" max="3555" width="9.33203125" style="1" bestFit="1" customWidth="1"/>
    <col min="3556" max="3556" width="9.1640625" style="1"/>
    <col min="3557" max="3557" width="9.33203125" style="1" bestFit="1" customWidth="1"/>
    <col min="3558" max="3558" width="13" style="1" bestFit="1" customWidth="1"/>
    <col min="3559" max="3560" width="9.33203125" style="1" bestFit="1" customWidth="1"/>
    <col min="3561" max="3561" width="12.1640625" style="1" bestFit="1" customWidth="1"/>
    <col min="3562" max="3568" width="9.33203125" style="1" bestFit="1" customWidth="1"/>
    <col min="3569" max="3569" width="9.1640625" style="1"/>
    <col min="3570" max="3571" width="9.33203125" style="1" bestFit="1" customWidth="1"/>
    <col min="3572" max="3572" width="9.1640625" style="1"/>
    <col min="3573" max="3573" width="9.33203125" style="1" bestFit="1" customWidth="1"/>
    <col min="3574" max="3574" width="13" style="1" bestFit="1" customWidth="1"/>
    <col min="3575" max="3576" width="9.33203125" style="1" bestFit="1" customWidth="1"/>
    <col min="3577" max="3577" width="12.1640625" style="1" bestFit="1" customWidth="1"/>
    <col min="3578" max="3584" width="9.33203125" style="1" bestFit="1" customWidth="1"/>
    <col min="3585" max="3585" width="9.1640625" style="1"/>
    <col min="3586" max="3587" width="9.33203125" style="1" bestFit="1" customWidth="1"/>
    <col min="3588" max="3588" width="9.1640625" style="1"/>
    <col min="3589" max="3589" width="9.33203125" style="1" bestFit="1" customWidth="1"/>
    <col min="3590" max="3590" width="13" style="1" bestFit="1" customWidth="1"/>
    <col min="3591" max="3592" width="9.33203125" style="1" bestFit="1" customWidth="1"/>
    <col min="3593" max="3593" width="12.1640625" style="1" bestFit="1" customWidth="1"/>
    <col min="3594" max="3600" width="9.33203125" style="1" bestFit="1" customWidth="1"/>
    <col min="3601" max="3601" width="9.1640625" style="1"/>
    <col min="3602" max="3603" width="9.33203125" style="1" bestFit="1" customWidth="1"/>
    <col min="3604" max="3604" width="9.1640625" style="1"/>
    <col min="3605" max="3605" width="9.33203125" style="1" bestFit="1" customWidth="1"/>
    <col min="3606" max="3606" width="13" style="1" bestFit="1" customWidth="1"/>
    <col min="3607" max="3608" width="9.33203125" style="1" bestFit="1" customWidth="1"/>
    <col min="3609" max="3609" width="12.1640625" style="1" bestFit="1" customWidth="1"/>
    <col min="3610" max="3616" width="9.33203125" style="1" bestFit="1" customWidth="1"/>
    <col min="3617" max="3617" width="9.1640625" style="1"/>
    <col min="3618" max="3619" width="9.33203125" style="1" bestFit="1" customWidth="1"/>
    <col min="3620" max="3620" width="9.1640625" style="1"/>
    <col min="3621" max="3621" width="9.33203125" style="1" bestFit="1" customWidth="1"/>
    <col min="3622" max="3622" width="13" style="1" bestFit="1" customWidth="1"/>
    <col min="3623" max="3624" width="9.33203125" style="1" bestFit="1" customWidth="1"/>
    <col min="3625" max="3625" width="12.1640625" style="1" bestFit="1" customWidth="1"/>
    <col min="3626" max="3632" width="9.33203125" style="1" bestFit="1" customWidth="1"/>
    <col min="3633" max="3633" width="9.1640625" style="1"/>
    <col min="3634" max="3635" width="9.33203125" style="1" bestFit="1" customWidth="1"/>
    <col min="3636" max="3636" width="9.1640625" style="1"/>
    <col min="3637" max="3637" width="9.33203125" style="1" bestFit="1" customWidth="1"/>
    <col min="3638" max="3638" width="13" style="1" bestFit="1" customWidth="1"/>
    <col min="3639" max="3640" width="9.33203125" style="1" bestFit="1" customWidth="1"/>
    <col min="3641" max="3641" width="12.1640625" style="1" bestFit="1" customWidth="1"/>
    <col min="3642" max="3648" width="9.33203125" style="1" bestFit="1" customWidth="1"/>
    <col min="3649" max="3649" width="9.1640625" style="1"/>
    <col min="3650" max="3651" width="9.33203125" style="1" bestFit="1" customWidth="1"/>
    <col min="3652" max="3652" width="9.1640625" style="1"/>
    <col min="3653" max="3653" width="9.33203125" style="1" bestFit="1" customWidth="1"/>
    <col min="3654" max="3654" width="13" style="1" bestFit="1" customWidth="1"/>
    <col min="3655" max="3656" width="9.33203125" style="1" bestFit="1" customWidth="1"/>
    <col min="3657" max="3657" width="12.1640625" style="1" bestFit="1" customWidth="1"/>
    <col min="3658" max="3664" width="9.33203125" style="1" bestFit="1" customWidth="1"/>
    <col min="3665" max="3665" width="9.1640625" style="1"/>
    <col min="3666" max="3667" width="9.33203125" style="1" bestFit="1" customWidth="1"/>
    <col min="3668" max="3668" width="9.1640625" style="1"/>
    <col min="3669" max="3669" width="9.33203125" style="1" bestFit="1" customWidth="1"/>
    <col min="3670" max="3670" width="13" style="1" bestFit="1" customWidth="1"/>
    <col min="3671" max="3672" width="9.33203125" style="1" bestFit="1" customWidth="1"/>
    <col min="3673" max="3673" width="12.1640625" style="1" bestFit="1" customWidth="1"/>
    <col min="3674" max="3680" width="9.33203125" style="1" bestFit="1" customWidth="1"/>
    <col min="3681" max="3681" width="9.1640625" style="1"/>
    <col min="3682" max="3683" width="9.33203125" style="1" bestFit="1" customWidth="1"/>
    <col min="3684" max="3684" width="9.1640625" style="1"/>
    <col min="3685" max="3685" width="9.33203125" style="1" bestFit="1" customWidth="1"/>
    <col min="3686" max="3686" width="13" style="1" bestFit="1" customWidth="1"/>
    <col min="3687" max="3688" width="9.33203125" style="1" bestFit="1" customWidth="1"/>
    <col min="3689" max="3689" width="12.1640625" style="1" bestFit="1" customWidth="1"/>
    <col min="3690" max="3696" width="9.33203125" style="1" bestFit="1" customWidth="1"/>
    <col min="3697" max="3697" width="9.1640625" style="1"/>
    <col min="3698" max="3699" width="9.33203125" style="1" bestFit="1" customWidth="1"/>
    <col min="3700" max="3700" width="9.1640625" style="1"/>
    <col min="3701" max="3701" width="9.33203125" style="1" bestFit="1" customWidth="1"/>
    <col min="3702" max="3702" width="13" style="1" bestFit="1" customWidth="1"/>
    <col min="3703" max="3704" width="9.33203125" style="1" bestFit="1" customWidth="1"/>
    <col min="3705" max="3705" width="12.1640625" style="1" bestFit="1" customWidth="1"/>
    <col min="3706" max="3712" width="9.33203125" style="1" bestFit="1" customWidth="1"/>
    <col min="3713" max="3713" width="9.1640625" style="1"/>
    <col min="3714" max="3715" width="9.33203125" style="1" bestFit="1" customWidth="1"/>
    <col min="3716" max="3716" width="9.1640625" style="1"/>
    <col min="3717" max="3717" width="9.33203125" style="1" bestFit="1" customWidth="1"/>
    <col min="3718" max="3718" width="13" style="1" bestFit="1" customWidth="1"/>
    <col min="3719" max="3720" width="9.33203125" style="1" bestFit="1" customWidth="1"/>
    <col min="3721" max="3721" width="12.1640625" style="1" bestFit="1" customWidth="1"/>
    <col min="3722" max="3728" width="9.33203125" style="1" bestFit="1" customWidth="1"/>
    <col min="3729" max="3729" width="9.1640625" style="1"/>
    <col min="3730" max="3731" width="9.33203125" style="1" bestFit="1" customWidth="1"/>
    <col min="3732" max="3732" width="9.1640625" style="1"/>
    <col min="3733" max="3733" width="9.33203125" style="1" bestFit="1" customWidth="1"/>
    <col min="3734" max="3734" width="13" style="1" bestFit="1" customWidth="1"/>
    <col min="3735" max="3736" width="9.33203125" style="1" bestFit="1" customWidth="1"/>
    <col min="3737" max="3737" width="12.1640625" style="1" bestFit="1" customWidth="1"/>
    <col min="3738" max="3744" width="9.33203125" style="1" bestFit="1" customWidth="1"/>
    <col min="3745" max="3745" width="9.1640625" style="1"/>
    <col min="3746" max="3747" width="9.33203125" style="1" bestFit="1" customWidth="1"/>
    <col min="3748" max="3748" width="9.1640625" style="1"/>
    <col min="3749" max="3749" width="9.33203125" style="1" bestFit="1" customWidth="1"/>
    <col min="3750" max="3750" width="13" style="1" bestFit="1" customWidth="1"/>
    <col min="3751" max="3752" width="9.33203125" style="1" bestFit="1" customWidth="1"/>
    <col min="3753" max="3753" width="12.1640625" style="1" bestFit="1" customWidth="1"/>
    <col min="3754" max="3760" width="9.33203125" style="1" bestFit="1" customWidth="1"/>
    <col min="3761" max="3761" width="9.1640625" style="1"/>
    <col min="3762" max="3763" width="9.33203125" style="1" bestFit="1" customWidth="1"/>
    <col min="3764" max="3764" width="9.1640625" style="1"/>
    <col min="3765" max="3765" width="9.33203125" style="1" bestFit="1" customWidth="1"/>
    <col min="3766" max="3766" width="13" style="1" bestFit="1" customWidth="1"/>
    <col min="3767" max="3768" width="9.33203125" style="1" bestFit="1" customWidth="1"/>
    <col min="3769" max="3769" width="12.1640625" style="1" bestFit="1" customWidth="1"/>
    <col min="3770" max="3776" width="9.33203125" style="1" bestFit="1" customWidth="1"/>
    <col min="3777" max="3777" width="9.1640625" style="1"/>
    <col min="3778" max="3779" width="9.33203125" style="1" bestFit="1" customWidth="1"/>
    <col min="3780" max="3780" width="9.1640625" style="1"/>
    <col min="3781" max="3781" width="9.33203125" style="1" bestFit="1" customWidth="1"/>
    <col min="3782" max="3782" width="13" style="1" bestFit="1" customWidth="1"/>
    <col min="3783" max="3784" width="9.33203125" style="1" bestFit="1" customWidth="1"/>
    <col min="3785" max="3785" width="12.1640625" style="1" bestFit="1" customWidth="1"/>
    <col min="3786" max="3792" width="9.33203125" style="1" bestFit="1" customWidth="1"/>
    <col min="3793" max="3793" width="9.1640625" style="1"/>
    <col min="3794" max="3795" width="9.33203125" style="1" bestFit="1" customWidth="1"/>
    <col min="3796" max="3796" width="9.1640625" style="1"/>
    <col min="3797" max="3797" width="9.33203125" style="1" bestFit="1" customWidth="1"/>
    <col min="3798" max="3798" width="13" style="1" bestFit="1" customWidth="1"/>
    <col min="3799" max="3800" width="9.33203125" style="1" bestFit="1" customWidth="1"/>
    <col min="3801" max="3801" width="12.1640625" style="1" bestFit="1" customWidth="1"/>
    <col min="3802" max="3808" width="9.33203125" style="1" bestFit="1" customWidth="1"/>
    <col min="3809" max="3809" width="9.1640625" style="1"/>
    <col min="3810" max="3811" width="9.33203125" style="1" bestFit="1" customWidth="1"/>
    <col min="3812" max="3812" width="9.1640625" style="1"/>
    <col min="3813" max="3813" width="9.33203125" style="1" bestFit="1" customWidth="1"/>
    <col min="3814" max="3814" width="13" style="1" bestFit="1" customWidth="1"/>
    <col min="3815" max="3816" width="9.33203125" style="1" bestFit="1" customWidth="1"/>
    <col min="3817" max="3817" width="12.1640625" style="1" bestFit="1" customWidth="1"/>
    <col min="3818" max="3824" width="9.33203125" style="1" bestFit="1" customWidth="1"/>
    <col min="3825" max="3825" width="9.1640625" style="1"/>
    <col min="3826" max="3827" width="9.33203125" style="1" bestFit="1" customWidth="1"/>
    <col min="3828" max="3828" width="9.1640625" style="1"/>
    <col min="3829" max="3829" width="9.33203125" style="1" bestFit="1" customWidth="1"/>
    <col min="3830" max="3830" width="13" style="1" bestFit="1" customWidth="1"/>
    <col min="3831" max="3832" width="9.33203125" style="1" bestFit="1" customWidth="1"/>
    <col min="3833" max="3833" width="12.1640625" style="1" bestFit="1" customWidth="1"/>
    <col min="3834" max="3840" width="9.33203125" style="1" bestFit="1" customWidth="1"/>
    <col min="3841" max="3841" width="9.1640625" style="1"/>
    <col min="3842" max="3843" width="9.33203125" style="1" bestFit="1" customWidth="1"/>
    <col min="3844" max="3844" width="9.1640625" style="1"/>
    <col min="3845" max="3845" width="9.33203125" style="1" bestFit="1" customWidth="1"/>
    <col min="3846" max="3846" width="13" style="1" bestFit="1" customWidth="1"/>
    <col min="3847" max="3848" width="9.33203125" style="1" bestFit="1" customWidth="1"/>
    <col min="3849" max="3849" width="12.1640625" style="1" bestFit="1" customWidth="1"/>
    <col min="3850" max="3856" width="9.33203125" style="1" bestFit="1" customWidth="1"/>
    <col min="3857" max="3857" width="9.1640625" style="1"/>
    <col min="3858" max="3859" width="9.33203125" style="1" bestFit="1" customWidth="1"/>
    <col min="3860" max="3860" width="9.1640625" style="1"/>
    <col min="3861" max="3861" width="9.33203125" style="1" bestFit="1" customWidth="1"/>
    <col min="3862" max="3862" width="13" style="1" bestFit="1" customWidth="1"/>
    <col min="3863" max="3864" width="9.33203125" style="1" bestFit="1" customWidth="1"/>
    <col min="3865" max="3865" width="12.1640625" style="1" bestFit="1" customWidth="1"/>
    <col min="3866" max="3872" width="9.33203125" style="1" bestFit="1" customWidth="1"/>
    <col min="3873" max="3873" width="9.1640625" style="1"/>
    <col min="3874" max="3875" width="9.33203125" style="1" bestFit="1" customWidth="1"/>
    <col min="3876" max="3876" width="9.1640625" style="1"/>
    <col min="3877" max="3877" width="9.33203125" style="1" bestFit="1" customWidth="1"/>
    <col min="3878" max="3878" width="13" style="1" bestFit="1" customWidth="1"/>
    <col min="3879" max="3880" width="9.33203125" style="1" bestFit="1" customWidth="1"/>
    <col min="3881" max="3881" width="12.1640625" style="1" bestFit="1" customWidth="1"/>
    <col min="3882" max="3888" width="9.33203125" style="1" bestFit="1" customWidth="1"/>
    <col min="3889" max="3889" width="9.1640625" style="1"/>
    <col min="3890" max="3891" width="9.33203125" style="1" bestFit="1" customWidth="1"/>
    <col min="3892" max="3892" width="9.1640625" style="1"/>
    <col min="3893" max="3893" width="9.33203125" style="1" bestFit="1" customWidth="1"/>
    <col min="3894" max="3894" width="13" style="1" bestFit="1" customWidth="1"/>
    <col min="3895" max="3896" width="9.33203125" style="1" bestFit="1" customWidth="1"/>
    <col min="3897" max="3897" width="12.1640625" style="1" bestFit="1" customWidth="1"/>
    <col min="3898" max="3904" width="9.33203125" style="1" bestFit="1" customWidth="1"/>
    <col min="3905" max="3905" width="9.1640625" style="1"/>
    <col min="3906" max="3907" width="9.33203125" style="1" bestFit="1" customWidth="1"/>
    <col min="3908" max="3908" width="9.1640625" style="1"/>
    <col min="3909" max="3909" width="9.33203125" style="1" bestFit="1" customWidth="1"/>
    <col min="3910" max="3910" width="13" style="1" bestFit="1" customWidth="1"/>
    <col min="3911" max="3912" width="9.33203125" style="1" bestFit="1" customWidth="1"/>
    <col min="3913" max="3913" width="12.1640625" style="1" bestFit="1" customWidth="1"/>
    <col min="3914" max="3920" width="9.33203125" style="1" bestFit="1" customWidth="1"/>
    <col min="3921" max="3921" width="9.1640625" style="1"/>
    <col min="3922" max="3923" width="9.33203125" style="1" bestFit="1" customWidth="1"/>
    <col min="3924" max="3924" width="9.1640625" style="1"/>
    <col min="3925" max="3925" width="9.33203125" style="1" bestFit="1" customWidth="1"/>
    <col min="3926" max="3926" width="13" style="1" bestFit="1" customWidth="1"/>
    <col min="3927" max="3928" width="9.33203125" style="1" bestFit="1" customWidth="1"/>
    <col min="3929" max="3929" width="12.1640625" style="1" bestFit="1" customWidth="1"/>
    <col min="3930" max="3936" width="9.33203125" style="1" bestFit="1" customWidth="1"/>
    <col min="3937" max="3937" width="9.1640625" style="1"/>
    <col min="3938" max="3939" width="9.33203125" style="1" bestFit="1" customWidth="1"/>
    <col min="3940" max="3940" width="9.1640625" style="1"/>
    <col min="3941" max="3941" width="9.33203125" style="1" bestFit="1" customWidth="1"/>
    <col min="3942" max="3942" width="13" style="1" bestFit="1" customWidth="1"/>
    <col min="3943" max="3944" width="9.33203125" style="1" bestFit="1" customWidth="1"/>
    <col min="3945" max="3945" width="12.1640625" style="1" bestFit="1" customWidth="1"/>
    <col min="3946" max="3952" width="9.33203125" style="1" bestFit="1" customWidth="1"/>
    <col min="3953" max="3953" width="9.1640625" style="1"/>
    <col min="3954" max="3955" width="9.33203125" style="1" bestFit="1" customWidth="1"/>
    <col min="3956" max="3956" width="9.1640625" style="1"/>
    <col min="3957" max="3957" width="9.33203125" style="1" bestFit="1" customWidth="1"/>
    <col min="3958" max="3958" width="13" style="1" bestFit="1" customWidth="1"/>
    <col min="3959" max="3960" width="9.33203125" style="1" bestFit="1" customWidth="1"/>
    <col min="3961" max="3961" width="12.1640625" style="1" bestFit="1" customWidth="1"/>
    <col min="3962" max="3968" width="9.33203125" style="1" bestFit="1" customWidth="1"/>
    <col min="3969" max="3969" width="9.1640625" style="1"/>
    <col min="3970" max="3971" width="9.33203125" style="1" bestFit="1" customWidth="1"/>
    <col min="3972" max="3972" width="9.1640625" style="1"/>
    <col min="3973" max="3973" width="9.33203125" style="1" bestFit="1" customWidth="1"/>
    <col min="3974" max="3974" width="13" style="1" bestFit="1" customWidth="1"/>
    <col min="3975" max="3976" width="9.33203125" style="1" bestFit="1" customWidth="1"/>
    <col min="3977" max="3977" width="12.1640625" style="1" bestFit="1" customWidth="1"/>
    <col min="3978" max="3984" width="9.33203125" style="1" bestFit="1" customWidth="1"/>
    <col min="3985" max="3985" width="9.1640625" style="1"/>
    <col min="3986" max="3987" width="9.33203125" style="1" bestFit="1" customWidth="1"/>
    <col min="3988" max="3988" width="9.1640625" style="1"/>
    <col min="3989" max="3989" width="9.33203125" style="1" bestFit="1" customWidth="1"/>
    <col min="3990" max="3990" width="13" style="1" bestFit="1" customWidth="1"/>
    <col min="3991" max="3992" width="9.33203125" style="1" bestFit="1" customWidth="1"/>
    <col min="3993" max="3993" width="12.1640625" style="1" bestFit="1" customWidth="1"/>
    <col min="3994" max="4000" width="9.33203125" style="1" bestFit="1" customWidth="1"/>
    <col min="4001" max="4001" width="9.1640625" style="1"/>
    <col min="4002" max="4003" width="9.33203125" style="1" bestFit="1" customWidth="1"/>
    <col min="4004" max="4004" width="9.1640625" style="1"/>
    <col min="4005" max="4005" width="9.33203125" style="1" bestFit="1" customWidth="1"/>
    <col min="4006" max="4006" width="13" style="1" bestFit="1" customWidth="1"/>
    <col min="4007" max="4008" width="9.33203125" style="1" bestFit="1" customWidth="1"/>
    <col min="4009" max="4009" width="12.1640625" style="1" bestFit="1" customWidth="1"/>
    <col min="4010" max="4016" width="9.33203125" style="1" bestFit="1" customWidth="1"/>
    <col min="4017" max="4017" width="9.1640625" style="1"/>
    <col min="4018" max="4019" width="9.33203125" style="1" bestFit="1" customWidth="1"/>
    <col min="4020" max="4020" width="9.1640625" style="1"/>
    <col min="4021" max="4021" width="9.33203125" style="1" bestFit="1" customWidth="1"/>
    <col min="4022" max="4022" width="13" style="1" bestFit="1" customWidth="1"/>
    <col min="4023" max="4024" width="9.33203125" style="1" bestFit="1" customWidth="1"/>
    <col min="4025" max="4025" width="12.1640625" style="1" bestFit="1" customWidth="1"/>
    <col min="4026" max="4032" width="9.33203125" style="1" bestFit="1" customWidth="1"/>
    <col min="4033" max="4033" width="9.1640625" style="1"/>
    <col min="4034" max="4035" width="9.33203125" style="1" bestFit="1" customWidth="1"/>
    <col min="4036" max="4036" width="9.1640625" style="1"/>
    <col min="4037" max="4037" width="9.33203125" style="1" bestFit="1" customWidth="1"/>
    <col min="4038" max="4038" width="13" style="1" bestFit="1" customWidth="1"/>
    <col min="4039" max="4040" width="9.33203125" style="1" bestFit="1" customWidth="1"/>
    <col min="4041" max="4041" width="12.1640625" style="1" bestFit="1" customWidth="1"/>
    <col min="4042" max="4048" width="9.33203125" style="1" bestFit="1" customWidth="1"/>
    <col min="4049" max="4049" width="9.1640625" style="1"/>
    <col min="4050" max="4051" width="9.33203125" style="1" bestFit="1" customWidth="1"/>
    <col min="4052" max="4052" width="9.1640625" style="1"/>
    <col min="4053" max="4053" width="9.33203125" style="1" bestFit="1" customWidth="1"/>
    <col min="4054" max="4054" width="13" style="1" bestFit="1" customWidth="1"/>
    <col min="4055" max="4056" width="9.33203125" style="1" bestFit="1" customWidth="1"/>
    <col min="4057" max="4057" width="12.1640625" style="1" bestFit="1" customWidth="1"/>
    <col min="4058" max="4064" width="9.33203125" style="1" bestFit="1" customWidth="1"/>
    <col min="4065" max="4065" width="9.1640625" style="1"/>
    <col min="4066" max="4067" width="9.33203125" style="1" bestFit="1" customWidth="1"/>
    <col min="4068" max="4068" width="9.1640625" style="1"/>
    <col min="4069" max="4069" width="9.33203125" style="1" bestFit="1" customWidth="1"/>
    <col min="4070" max="4070" width="13" style="1" bestFit="1" customWidth="1"/>
    <col min="4071" max="4072" width="9.33203125" style="1" bestFit="1" customWidth="1"/>
    <col min="4073" max="4073" width="12.1640625" style="1" bestFit="1" customWidth="1"/>
    <col min="4074" max="4080" width="9.33203125" style="1" bestFit="1" customWidth="1"/>
    <col min="4081" max="4081" width="9.1640625" style="1"/>
    <col min="4082" max="4083" width="9.33203125" style="1" bestFit="1" customWidth="1"/>
    <col min="4084" max="4084" width="9.1640625" style="1"/>
    <col min="4085" max="4085" width="9.33203125" style="1" bestFit="1" customWidth="1"/>
    <col min="4086" max="4086" width="13" style="1" bestFit="1" customWidth="1"/>
    <col min="4087" max="4088" width="9.33203125" style="1" bestFit="1" customWidth="1"/>
    <col min="4089" max="4089" width="12.1640625" style="1" bestFit="1" customWidth="1"/>
    <col min="4090" max="4096" width="9.33203125" style="1" bestFit="1" customWidth="1"/>
    <col min="4097" max="4097" width="9.1640625" style="1"/>
    <col min="4098" max="4099" width="9.33203125" style="1" bestFit="1" customWidth="1"/>
    <col min="4100" max="4100" width="9.1640625" style="1"/>
    <col min="4101" max="4101" width="9.33203125" style="1" bestFit="1" customWidth="1"/>
    <col min="4102" max="4102" width="13" style="1" bestFit="1" customWidth="1"/>
    <col min="4103" max="4104" width="9.33203125" style="1" bestFit="1" customWidth="1"/>
    <col min="4105" max="4105" width="12.1640625" style="1" bestFit="1" customWidth="1"/>
    <col min="4106" max="4112" width="9.33203125" style="1" bestFit="1" customWidth="1"/>
    <col min="4113" max="4113" width="9.1640625" style="1"/>
    <col min="4114" max="4115" width="9.33203125" style="1" bestFit="1" customWidth="1"/>
    <col min="4116" max="4116" width="9.1640625" style="1"/>
    <col min="4117" max="4117" width="9.33203125" style="1" bestFit="1" customWidth="1"/>
    <col min="4118" max="4118" width="13" style="1" bestFit="1" customWidth="1"/>
    <col min="4119" max="4120" width="9.33203125" style="1" bestFit="1" customWidth="1"/>
    <col min="4121" max="4121" width="12.1640625" style="1" bestFit="1" customWidth="1"/>
    <col min="4122" max="4128" width="9.33203125" style="1" bestFit="1" customWidth="1"/>
    <col min="4129" max="4129" width="9.1640625" style="1"/>
    <col min="4130" max="4131" width="9.33203125" style="1" bestFit="1" customWidth="1"/>
    <col min="4132" max="4132" width="9.1640625" style="1"/>
    <col min="4133" max="4133" width="9.33203125" style="1" bestFit="1" customWidth="1"/>
    <col min="4134" max="4134" width="13" style="1" bestFit="1" customWidth="1"/>
    <col min="4135" max="4136" width="9.33203125" style="1" bestFit="1" customWidth="1"/>
    <col min="4137" max="4137" width="12.1640625" style="1" bestFit="1" customWidth="1"/>
    <col min="4138" max="4144" width="9.33203125" style="1" bestFit="1" customWidth="1"/>
    <col min="4145" max="4145" width="9.1640625" style="1"/>
    <col min="4146" max="4147" width="9.33203125" style="1" bestFit="1" customWidth="1"/>
    <col min="4148" max="4148" width="9.1640625" style="1"/>
    <col min="4149" max="4149" width="9.33203125" style="1" bestFit="1" customWidth="1"/>
    <col min="4150" max="4150" width="13" style="1" bestFit="1" customWidth="1"/>
    <col min="4151" max="4152" width="9.33203125" style="1" bestFit="1" customWidth="1"/>
    <col min="4153" max="4153" width="12.1640625" style="1" bestFit="1" customWidth="1"/>
    <col min="4154" max="4160" width="9.33203125" style="1" bestFit="1" customWidth="1"/>
    <col min="4161" max="4161" width="9.1640625" style="1"/>
    <col min="4162" max="4163" width="9.33203125" style="1" bestFit="1" customWidth="1"/>
    <col min="4164" max="4164" width="9.1640625" style="1"/>
    <col min="4165" max="4165" width="9.33203125" style="1" bestFit="1" customWidth="1"/>
    <col min="4166" max="4166" width="13" style="1" bestFit="1" customWidth="1"/>
    <col min="4167" max="4168" width="9.33203125" style="1" bestFit="1" customWidth="1"/>
    <col min="4169" max="4169" width="12.1640625" style="1" bestFit="1" customWidth="1"/>
    <col min="4170" max="4176" width="9.33203125" style="1" bestFit="1" customWidth="1"/>
    <col min="4177" max="4177" width="9.1640625" style="1"/>
    <col min="4178" max="4179" width="9.33203125" style="1" bestFit="1" customWidth="1"/>
    <col min="4180" max="4180" width="9.1640625" style="1"/>
    <col min="4181" max="4181" width="9.33203125" style="1" bestFit="1" customWidth="1"/>
    <col min="4182" max="4182" width="13" style="1" bestFit="1" customWidth="1"/>
    <col min="4183" max="4184" width="9.33203125" style="1" bestFit="1" customWidth="1"/>
    <col min="4185" max="4185" width="12.1640625" style="1" bestFit="1" customWidth="1"/>
    <col min="4186" max="4192" width="9.33203125" style="1" bestFit="1" customWidth="1"/>
    <col min="4193" max="4193" width="9.1640625" style="1"/>
    <col min="4194" max="4195" width="9.33203125" style="1" bestFit="1" customWidth="1"/>
    <col min="4196" max="4196" width="9.1640625" style="1"/>
    <col min="4197" max="4197" width="9.33203125" style="1" bestFit="1" customWidth="1"/>
    <col min="4198" max="4198" width="13" style="1" bestFit="1" customWidth="1"/>
    <col min="4199" max="4200" width="9.33203125" style="1" bestFit="1" customWidth="1"/>
    <col min="4201" max="4201" width="12.1640625" style="1" bestFit="1" customWidth="1"/>
    <col min="4202" max="4208" width="9.33203125" style="1" bestFit="1" customWidth="1"/>
    <col min="4209" max="4209" width="9.1640625" style="1"/>
    <col min="4210" max="4211" width="9.33203125" style="1" bestFit="1" customWidth="1"/>
    <col min="4212" max="4212" width="9.1640625" style="1"/>
    <col min="4213" max="4213" width="9.33203125" style="1" bestFit="1" customWidth="1"/>
    <col min="4214" max="4214" width="13" style="1" bestFit="1" customWidth="1"/>
    <col min="4215" max="4216" width="9.33203125" style="1" bestFit="1" customWidth="1"/>
    <col min="4217" max="4217" width="12.1640625" style="1" bestFit="1" customWidth="1"/>
    <col min="4218" max="4224" width="9.33203125" style="1" bestFit="1" customWidth="1"/>
    <col min="4225" max="4225" width="9.1640625" style="1"/>
    <col min="4226" max="4227" width="9.33203125" style="1" bestFit="1" customWidth="1"/>
    <col min="4228" max="4228" width="9.1640625" style="1"/>
    <col min="4229" max="4229" width="9.33203125" style="1" bestFit="1" customWidth="1"/>
    <col min="4230" max="4230" width="13" style="1" bestFit="1" customWidth="1"/>
    <col min="4231" max="4232" width="9.33203125" style="1" bestFit="1" customWidth="1"/>
    <col min="4233" max="4233" width="12.1640625" style="1" bestFit="1" customWidth="1"/>
    <col min="4234" max="4240" width="9.33203125" style="1" bestFit="1" customWidth="1"/>
    <col min="4241" max="4241" width="9.1640625" style="1"/>
    <col min="4242" max="4243" width="9.33203125" style="1" bestFit="1" customWidth="1"/>
    <col min="4244" max="4244" width="9.1640625" style="1"/>
    <col min="4245" max="4245" width="9.33203125" style="1" bestFit="1" customWidth="1"/>
    <col min="4246" max="4246" width="13" style="1" bestFit="1" customWidth="1"/>
    <col min="4247" max="4248" width="9.33203125" style="1" bestFit="1" customWidth="1"/>
    <col min="4249" max="4249" width="12.1640625" style="1" bestFit="1" customWidth="1"/>
    <col min="4250" max="4256" width="9.33203125" style="1" bestFit="1" customWidth="1"/>
    <col min="4257" max="4257" width="9.1640625" style="1"/>
    <col min="4258" max="4259" width="9.33203125" style="1" bestFit="1" customWidth="1"/>
    <col min="4260" max="4260" width="9.1640625" style="1"/>
    <col min="4261" max="4261" width="9.33203125" style="1" bestFit="1" customWidth="1"/>
    <col min="4262" max="4262" width="13" style="1" bestFit="1" customWidth="1"/>
    <col min="4263" max="4264" width="9.33203125" style="1" bestFit="1" customWidth="1"/>
    <col min="4265" max="4265" width="12.1640625" style="1" bestFit="1" customWidth="1"/>
    <col min="4266" max="4272" width="9.33203125" style="1" bestFit="1" customWidth="1"/>
    <col min="4273" max="4273" width="9.1640625" style="1"/>
    <col min="4274" max="4275" width="9.33203125" style="1" bestFit="1" customWidth="1"/>
    <col min="4276" max="4276" width="9.1640625" style="1"/>
    <col min="4277" max="4277" width="9.33203125" style="1" bestFit="1" customWidth="1"/>
    <col min="4278" max="4278" width="13" style="1" bestFit="1" customWidth="1"/>
    <col min="4279" max="4280" width="9.33203125" style="1" bestFit="1" customWidth="1"/>
    <col min="4281" max="4281" width="12.1640625" style="1" bestFit="1" customWidth="1"/>
    <col min="4282" max="4288" width="9.33203125" style="1" bestFit="1" customWidth="1"/>
    <col min="4289" max="4289" width="9.1640625" style="1"/>
    <col min="4290" max="4291" width="9.33203125" style="1" bestFit="1" customWidth="1"/>
    <col min="4292" max="4292" width="9.1640625" style="1"/>
    <col min="4293" max="4293" width="9.33203125" style="1" bestFit="1" customWidth="1"/>
    <col min="4294" max="4294" width="13" style="1" bestFit="1" customWidth="1"/>
    <col min="4295" max="4296" width="9.33203125" style="1" bestFit="1" customWidth="1"/>
    <col min="4297" max="4297" width="12.1640625" style="1" bestFit="1" customWidth="1"/>
    <col min="4298" max="4304" width="9.33203125" style="1" bestFit="1" customWidth="1"/>
    <col min="4305" max="4305" width="9.1640625" style="1"/>
    <col min="4306" max="4307" width="9.33203125" style="1" bestFit="1" customWidth="1"/>
    <col min="4308" max="4308" width="9.1640625" style="1"/>
    <col min="4309" max="4309" width="9.33203125" style="1" bestFit="1" customWidth="1"/>
    <col min="4310" max="4310" width="13" style="1" bestFit="1" customWidth="1"/>
    <col min="4311" max="4312" width="9.33203125" style="1" bestFit="1" customWidth="1"/>
    <col min="4313" max="4313" width="12.1640625" style="1" bestFit="1" customWidth="1"/>
    <col min="4314" max="4320" width="9.33203125" style="1" bestFit="1" customWidth="1"/>
    <col min="4321" max="4321" width="9.1640625" style="1"/>
    <col min="4322" max="4323" width="9.33203125" style="1" bestFit="1" customWidth="1"/>
    <col min="4324" max="4324" width="9.1640625" style="1"/>
    <col min="4325" max="4325" width="9.33203125" style="1" bestFit="1" customWidth="1"/>
    <col min="4326" max="4326" width="13" style="1" bestFit="1" customWidth="1"/>
    <col min="4327" max="4328" width="9.33203125" style="1" bestFit="1" customWidth="1"/>
    <col min="4329" max="4329" width="12.1640625" style="1" bestFit="1" customWidth="1"/>
    <col min="4330" max="4336" width="9.33203125" style="1" bestFit="1" customWidth="1"/>
    <col min="4337" max="4337" width="9.1640625" style="1"/>
    <col min="4338" max="4339" width="9.33203125" style="1" bestFit="1" customWidth="1"/>
    <col min="4340" max="4340" width="9.1640625" style="1"/>
    <col min="4341" max="4341" width="9.33203125" style="1" bestFit="1" customWidth="1"/>
    <col min="4342" max="4342" width="13" style="1" bestFit="1" customWidth="1"/>
    <col min="4343" max="4344" width="9.33203125" style="1" bestFit="1" customWidth="1"/>
    <col min="4345" max="4345" width="12.1640625" style="1" bestFit="1" customWidth="1"/>
    <col min="4346" max="4352" width="9.33203125" style="1" bestFit="1" customWidth="1"/>
    <col min="4353" max="4353" width="9.1640625" style="1"/>
    <col min="4354" max="4355" width="9.33203125" style="1" bestFit="1" customWidth="1"/>
    <col min="4356" max="4356" width="9.1640625" style="1"/>
    <col min="4357" max="4357" width="9.33203125" style="1" bestFit="1" customWidth="1"/>
    <col min="4358" max="4358" width="13" style="1" bestFit="1" customWidth="1"/>
    <col min="4359" max="4360" width="9.33203125" style="1" bestFit="1" customWidth="1"/>
    <col min="4361" max="4361" width="12.1640625" style="1" bestFit="1" customWidth="1"/>
    <col min="4362" max="4368" width="9.33203125" style="1" bestFit="1" customWidth="1"/>
    <col min="4369" max="4369" width="9.1640625" style="1"/>
    <col min="4370" max="4371" width="9.33203125" style="1" bestFit="1" customWidth="1"/>
    <col min="4372" max="4372" width="9.1640625" style="1"/>
    <col min="4373" max="4373" width="9.33203125" style="1" bestFit="1" customWidth="1"/>
    <col min="4374" max="4374" width="13" style="1" bestFit="1" customWidth="1"/>
    <col min="4375" max="4376" width="9.33203125" style="1" bestFit="1" customWidth="1"/>
    <col min="4377" max="4377" width="12.1640625" style="1" bestFit="1" customWidth="1"/>
    <col min="4378" max="4384" width="9.33203125" style="1" bestFit="1" customWidth="1"/>
    <col min="4385" max="4385" width="9.1640625" style="1"/>
    <col min="4386" max="4387" width="9.33203125" style="1" bestFit="1" customWidth="1"/>
    <col min="4388" max="4388" width="9.1640625" style="1"/>
    <col min="4389" max="4389" width="9.33203125" style="1" bestFit="1" customWidth="1"/>
    <col min="4390" max="4390" width="13" style="1" bestFit="1" customWidth="1"/>
    <col min="4391" max="4392" width="9.33203125" style="1" bestFit="1" customWidth="1"/>
    <col min="4393" max="4393" width="12.1640625" style="1" bestFit="1" customWidth="1"/>
    <col min="4394" max="4400" width="9.33203125" style="1" bestFit="1" customWidth="1"/>
    <col min="4401" max="4401" width="9.1640625" style="1"/>
    <col min="4402" max="4403" width="9.33203125" style="1" bestFit="1" customWidth="1"/>
    <col min="4404" max="4404" width="9.1640625" style="1"/>
    <col min="4405" max="4405" width="9.33203125" style="1" bestFit="1" customWidth="1"/>
    <col min="4406" max="4406" width="13" style="1" bestFit="1" customWidth="1"/>
    <col min="4407" max="4408" width="9.33203125" style="1" bestFit="1" customWidth="1"/>
    <col min="4409" max="4409" width="12.1640625" style="1" bestFit="1" customWidth="1"/>
    <col min="4410" max="4416" width="9.33203125" style="1" bestFit="1" customWidth="1"/>
    <col min="4417" max="4417" width="9.1640625" style="1"/>
    <col min="4418" max="4419" width="9.33203125" style="1" bestFit="1" customWidth="1"/>
    <col min="4420" max="4420" width="9.1640625" style="1"/>
    <col min="4421" max="4421" width="9.33203125" style="1" bestFit="1" customWidth="1"/>
    <col min="4422" max="4422" width="13" style="1" bestFit="1" customWidth="1"/>
    <col min="4423" max="4424" width="9.33203125" style="1" bestFit="1" customWidth="1"/>
    <col min="4425" max="4425" width="12.1640625" style="1" bestFit="1" customWidth="1"/>
    <col min="4426" max="4432" width="9.33203125" style="1" bestFit="1" customWidth="1"/>
    <col min="4433" max="4433" width="9.1640625" style="1"/>
    <col min="4434" max="4435" width="9.33203125" style="1" bestFit="1" customWidth="1"/>
    <col min="4436" max="4436" width="9.1640625" style="1"/>
    <col min="4437" max="4437" width="9.33203125" style="1" bestFit="1" customWidth="1"/>
    <col min="4438" max="4438" width="13" style="1" bestFit="1" customWidth="1"/>
    <col min="4439" max="4440" width="9.33203125" style="1" bestFit="1" customWidth="1"/>
    <col min="4441" max="4441" width="12.1640625" style="1" bestFit="1" customWidth="1"/>
    <col min="4442" max="4448" width="9.33203125" style="1" bestFit="1" customWidth="1"/>
    <col min="4449" max="4449" width="9.1640625" style="1"/>
    <col min="4450" max="4451" width="9.33203125" style="1" bestFit="1" customWidth="1"/>
    <col min="4452" max="4452" width="9.1640625" style="1"/>
    <col min="4453" max="4453" width="9.33203125" style="1" bestFit="1" customWidth="1"/>
    <col min="4454" max="4454" width="13" style="1" bestFit="1" customWidth="1"/>
    <col min="4455" max="4456" width="9.33203125" style="1" bestFit="1" customWidth="1"/>
    <col min="4457" max="4457" width="12.1640625" style="1" bestFit="1" customWidth="1"/>
    <col min="4458" max="4464" width="9.33203125" style="1" bestFit="1" customWidth="1"/>
    <col min="4465" max="4465" width="9.1640625" style="1"/>
    <col min="4466" max="4467" width="9.33203125" style="1" bestFit="1" customWidth="1"/>
    <col min="4468" max="4468" width="9.1640625" style="1"/>
    <col min="4469" max="4469" width="9.33203125" style="1" bestFit="1" customWidth="1"/>
    <col min="4470" max="4470" width="13" style="1" bestFit="1" customWidth="1"/>
    <col min="4471" max="4472" width="9.33203125" style="1" bestFit="1" customWidth="1"/>
    <col min="4473" max="4473" width="12.1640625" style="1" bestFit="1" customWidth="1"/>
    <col min="4474" max="4480" width="9.33203125" style="1" bestFit="1" customWidth="1"/>
    <col min="4481" max="4481" width="9.1640625" style="1"/>
    <col min="4482" max="4483" width="9.33203125" style="1" bestFit="1" customWidth="1"/>
    <col min="4484" max="4484" width="9.1640625" style="1"/>
    <col min="4485" max="4485" width="9.33203125" style="1" bestFit="1" customWidth="1"/>
    <col min="4486" max="4486" width="13" style="1" bestFit="1" customWidth="1"/>
    <col min="4487" max="4488" width="9.33203125" style="1" bestFit="1" customWidth="1"/>
    <col min="4489" max="4489" width="12.1640625" style="1" bestFit="1" customWidth="1"/>
    <col min="4490" max="4496" width="9.33203125" style="1" bestFit="1" customWidth="1"/>
    <col min="4497" max="4497" width="9.1640625" style="1"/>
    <col min="4498" max="4499" width="9.33203125" style="1" bestFit="1" customWidth="1"/>
    <col min="4500" max="4500" width="9.1640625" style="1"/>
    <col min="4501" max="4501" width="9.33203125" style="1" bestFit="1" customWidth="1"/>
    <col min="4502" max="4502" width="13" style="1" bestFit="1" customWidth="1"/>
    <col min="4503" max="4504" width="9.33203125" style="1" bestFit="1" customWidth="1"/>
    <col min="4505" max="4505" width="12.1640625" style="1" bestFit="1" customWidth="1"/>
    <col min="4506" max="4512" width="9.33203125" style="1" bestFit="1" customWidth="1"/>
    <col min="4513" max="4513" width="9.1640625" style="1"/>
    <col min="4514" max="4515" width="9.33203125" style="1" bestFit="1" customWidth="1"/>
    <col min="4516" max="4516" width="9.1640625" style="1"/>
    <col min="4517" max="4517" width="9.33203125" style="1" bestFit="1" customWidth="1"/>
    <col min="4518" max="4518" width="13" style="1" bestFit="1" customWidth="1"/>
    <col min="4519" max="4520" width="9.33203125" style="1" bestFit="1" customWidth="1"/>
    <col min="4521" max="4521" width="12.1640625" style="1" bestFit="1" customWidth="1"/>
    <col min="4522" max="4528" width="9.33203125" style="1" bestFit="1" customWidth="1"/>
    <col min="4529" max="4529" width="9.1640625" style="1"/>
    <col min="4530" max="4531" width="9.33203125" style="1" bestFit="1" customWidth="1"/>
    <col min="4532" max="4532" width="9.1640625" style="1"/>
    <col min="4533" max="4533" width="9.33203125" style="1" bestFit="1" customWidth="1"/>
    <col min="4534" max="4534" width="13" style="1" bestFit="1" customWidth="1"/>
    <col min="4535" max="4536" width="9.33203125" style="1" bestFit="1" customWidth="1"/>
    <col min="4537" max="4537" width="12.1640625" style="1" bestFit="1" customWidth="1"/>
    <col min="4538" max="4544" width="9.33203125" style="1" bestFit="1" customWidth="1"/>
    <col min="4545" max="4545" width="9.1640625" style="1"/>
    <col min="4546" max="4547" width="9.33203125" style="1" bestFit="1" customWidth="1"/>
    <col min="4548" max="4548" width="9.1640625" style="1"/>
    <col min="4549" max="4549" width="9.33203125" style="1" bestFit="1" customWidth="1"/>
    <col min="4550" max="4550" width="13" style="1" bestFit="1" customWidth="1"/>
    <col min="4551" max="4552" width="9.33203125" style="1" bestFit="1" customWidth="1"/>
    <col min="4553" max="4553" width="12.1640625" style="1" bestFit="1" customWidth="1"/>
    <col min="4554" max="4560" width="9.33203125" style="1" bestFit="1" customWidth="1"/>
    <col min="4561" max="4561" width="9.1640625" style="1"/>
    <col min="4562" max="4563" width="9.33203125" style="1" bestFit="1" customWidth="1"/>
    <col min="4564" max="4564" width="9.1640625" style="1"/>
    <col min="4565" max="4565" width="9.33203125" style="1" bestFit="1" customWidth="1"/>
    <col min="4566" max="4566" width="13" style="1" bestFit="1" customWidth="1"/>
    <col min="4567" max="4568" width="9.33203125" style="1" bestFit="1" customWidth="1"/>
    <col min="4569" max="4569" width="12.1640625" style="1" bestFit="1" customWidth="1"/>
    <col min="4570" max="4576" width="9.33203125" style="1" bestFit="1" customWidth="1"/>
    <col min="4577" max="4577" width="9.1640625" style="1"/>
    <col min="4578" max="4579" width="9.33203125" style="1" bestFit="1" customWidth="1"/>
    <col min="4580" max="4580" width="9.1640625" style="1"/>
    <col min="4581" max="4581" width="9.33203125" style="1" bestFit="1" customWidth="1"/>
    <col min="4582" max="4582" width="13" style="1" bestFit="1" customWidth="1"/>
    <col min="4583" max="4584" width="9.33203125" style="1" bestFit="1" customWidth="1"/>
    <col min="4585" max="4585" width="12.1640625" style="1" bestFit="1" customWidth="1"/>
    <col min="4586" max="4592" width="9.33203125" style="1" bestFit="1" customWidth="1"/>
    <col min="4593" max="4593" width="9.1640625" style="1"/>
    <col min="4594" max="4595" width="9.33203125" style="1" bestFit="1" customWidth="1"/>
    <col min="4596" max="4596" width="9.1640625" style="1"/>
    <col min="4597" max="4597" width="9.33203125" style="1" bestFit="1" customWidth="1"/>
    <col min="4598" max="4598" width="13" style="1" bestFit="1" customWidth="1"/>
    <col min="4599" max="4600" width="9.33203125" style="1" bestFit="1" customWidth="1"/>
    <col min="4601" max="4601" width="12.1640625" style="1" bestFit="1" customWidth="1"/>
    <col min="4602" max="4608" width="9.33203125" style="1" bestFit="1" customWidth="1"/>
    <col min="4609" max="4609" width="9.1640625" style="1"/>
    <col min="4610" max="4611" width="9.33203125" style="1" bestFit="1" customWidth="1"/>
    <col min="4612" max="4612" width="9.1640625" style="1"/>
    <col min="4613" max="4613" width="9.33203125" style="1" bestFit="1" customWidth="1"/>
    <col min="4614" max="4614" width="13" style="1" bestFit="1" customWidth="1"/>
    <col min="4615" max="4616" width="9.33203125" style="1" bestFit="1" customWidth="1"/>
    <col min="4617" max="4617" width="12.1640625" style="1" bestFit="1" customWidth="1"/>
    <col min="4618" max="4624" width="9.33203125" style="1" bestFit="1" customWidth="1"/>
    <col min="4625" max="4625" width="9.1640625" style="1"/>
    <col min="4626" max="4627" width="9.33203125" style="1" bestFit="1" customWidth="1"/>
    <col min="4628" max="4628" width="9.1640625" style="1"/>
    <col min="4629" max="4629" width="9.33203125" style="1" bestFit="1" customWidth="1"/>
    <col min="4630" max="4630" width="13" style="1" bestFit="1" customWidth="1"/>
    <col min="4631" max="4632" width="9.33203125" style="1" bestFit="1" customWidth="1"/>
    <col min="4633" max="4633" width="12.1640625" style="1" bestFit="1" customWidth="1"/>
    <col min="4634" max="4640" width="9.33203125" style="1" bestFit="1" customWidth="1"/>
    <col min="4641" max="4641" width="9.1640625" style="1"/>
    <col min="4642" max="4643" width="9.33203125" style="1" bestFit="1" customWidth="1"/>
    <col min="4644" max="4644" width="9.1640625" style="1"/>
    <col min="4645" max="4645" width="9.33203125" style="1" bestFit="1" customWidth="1"/>
    <col min="4646" max="4646" width="13" style="1" bestFit="1" customWidth="1"/>
    <col min="4647" max="4648" width="9.33203125" style="1" bestFit="1" customWidth="1"/>
    <col min="4649" max="4649" width="12.1640625" style="1" bestFit="1" customWidth="1"/>
    <col min="4650" max="4656" width="9.33203125" style="1" bestFit="1" customWidth="1"/>
    <col min="4657" max="4657" width="9.1640625" style="1"/>
    <col min="4658" max="4659" width="9.33203125" style="1" bestFit="1" customWidth="1"/>
    <col min="4660" max="4660" width="9.1640625" style="1"/>
    <col min="4661" max="4661" width="9.33203125" style="1" bestFit="1" customWidth="1"/>
    <col min="4662" max="4662" width="13" style="1" bestFit="1" customWidth="1"/>
    <col min="4663" max="4664" width="9.33203125" style="1" bestFit="1" customWidth="1"/>
    <col min="4665" max="4665" width="12.1640625" style="1" bestFit="1" customWidth="1"/>
    <col min="4666" max="4672" width="9.33203125" style="1" bestFit="1" customWidth="1"/>
    <col min="4673" max="4673" width="9.1640625" style="1"/>
    <col min="4674" max="4675" width="9.33203125" style="1" bestFit="1" customWidth="1"/>
    <col min="4676" max="4676" width="9.1640625" style="1"/>
    <col min="4677" max="4677" width="9.33203125" style="1" bestFit="1" customWidth="1"/>
    <col min="4678" max="4678" width="13" style="1" bestFit="1" customWidth="1"/>
    <col min="4679" max="4680" width="9.33203125" style="1" bestFit="1" customWidth="1"/>
    <col min="4681" max="4681" width="12.1640625" style="1" bestFit="1" customWidth="1"/>
    <col min="4682" max="4688" width="9.33203125" style="1" bestFit="1" customWidth="1"/>
    <col min="4689" max="4689" width="9.1640625" style="1"/>
    <col min="4690" max="4691" width="9.33203125" style="1" bestFit="1" customWidth="1"/>
    <col min="4692" max="4692" width="9.1640625" style="1"/>
    <col min="4693" max="4693" width="9.33203125" style="1" bestFit="1" customWidth="1"/>
    <col min="4694" max="4694" width="13" style="1" bestFit="1" customWidth="1"/>
    <col min="4695" max="4696" width="9.33203125" style="1" bestFit="1" customWidth="1"/>
    <col min="4697" max="4697" width="12.1640625" style="1" bestFit="1" customWidth="1"/>
    <col min="4698" max="4704" width="9.33203125" style="1" bestFit="1" customWidth="1"/>
    <col min="4705" max="4705" width="9.1640625" style="1"/>
    <col min="4706" max="4707" width="9.33203125" style="1" bestFit="1" customWidth="1"/>
    <col min="4708" max="4708" width="9.1640625" style="1"/>
    <col min="4709" max="4709" width="9.33203125" style="1" bestFit="1" customWidth="1"/>
    <col min="4710" max="4710" width="13" style="1" bestFit="1" customWidth="1"/>
    <col min="4711" max="4712" width="9.33203125" style="1" bestFit="1" customWidth="1"/>
    <col min="4713" max="4713" width="12.1640625" style="1" bestFit="1" customWidth="1"/>
    <col min="4714" max="4720" width="9.33203125" style="1" bestFit="1" customWidth="1"/>
    <col min="4721" max="4721" width="9.1640625" style="1"/>
    <col min="4722" max="4723" width="9.33203125" style="1" bestFit="1" customWidth="1"/>
    <col min="4724" max="4724" width="9.1640625" style="1"/>
    <col min="4725" max="4725" width="9.33203125" style="1" bestFit="1" customWidth="1"/>
    <col min="4726" max="4726" width="13" style="1" bestFit="1" customWidth="1"/>
    <col min="4727" max="4728" width="9.33203125" style="1" bestFit="1" customWidth="1"/>
    <col min="4729" max="4729" width="12.1640625" style="1" bestFit="1" customWidth="1"/>
    <col min="4730" max="4736" width="9.33203125" style="1" bestFit="1" customWidth="1"/>
    <col min="4737" max="4737" width="9.1640625" style="1"/>
    <col min="4738" max="4739" width="9.33203125" style="1" bestFit="1" customWidth="1"/>
    <col min="4740" max="4740" width="9.1640625" style="1"/>
    <col min="4741" max="4741" width="9.33203125" style="1" bestFit="1" customWidth="1"/>
    <col min="4742" max="4742" width="13" style="1" bestFit="1" customWidth="1"/>
    <col min="4743" max="4744" width="9.33203125" style="1" bestFit="1" customWidth="1"/>
    <col min="4745" max="4745" width="12.1640625" style="1" bestFit="1" customWidth="1"/>
    <col min="4746" max="4752" width="9.33203125" style="1" bestFit="1" customWidth="1"/>
    <col min="4753" max="4753" width="9.1640625" style="1"/>
    <col min="4754" max="4755" width="9.33203125" style="1" bestFit="1" customWidth="1"/>
    <col min="4756" max="4756" width="9.1640625" style="1"/>
    <col min="4757" max="4757" width="9.33203125" style="1" bestFit="1" customWidth="1"/>
    <col min="4758" max="4758" width="13" style="1" bestFit="1" customWidth="1"/>
    <col min="4759" max="4760" width="9.33203125" style="1" bestFit="1" customWidth="1"/>
    <col min="4761" max="4761" width="12.1640625" style="1" bestFit="1" customWidth="1"/>
    <col min="4762" max="4768" width="9.33203125" style="1" bestFit="1" customWidth="1"/>
    <col min="4769" max="4769" width="9.1640625" style="1"/>
    <col min="4770" max="4771" width="9.33203125" style="1" bestFit="1" customWidth="1"/>
    <col min="4772" max="4772" width="9.1640625" style="1"/>
    <col min="4773" max="4773" width="9.33203125" style="1" bestFit="1" customWidth="1"/>
    <col min="4774" max="4774" width="13" style="1" bestFit="1" customWidth="1"/>
    <col min="4775" max="4776" width="9.33203125" style="1" bestFit="1" customWidth="1"/>
    <col min="4777" max="4777" width="12.1640625" style="1" bestFit="1" customWidth="1"/>
    <col min="4778" max="4784" width="9.33203125" style="1" bestFit="1" customWidth="1"/>
    <col min="4785" max="4785" width="9.1640625" style="1"/>
    <col min="4786" max="4787" width="9.33203125" style="1" bestFit="1" customWidth="1"/>
    <col min="4788" max="4788" width="9.1640625" style="1"/>
    <col min="4789" max="4789" width="9.33203125" style="1" bestFit="1" customWidth="1"/>
    <col min="4790" max="4790" width="13" style="1" bestFit="1" customWidth="1"/>
    <col min="4791" max="4792" width="9.33203125" style="1" bestFit="1" customWidth="1"/>
    <col min="4793" max="4793" width="12.1640625" style="1" bestFit="1" customWidth="1"/>
    <col min="4794" max="4800" width="9.33203125" style="1" bestFit="1" customWidth="1"/>
    <col min="4801" max="4801" width="9.1640625" style="1"/>
    <col min="4802" max="4803" width="9.33203125" style="1" bestFit="1" customWidth="1"/>
    <col min="4804" max="4804" width="9.1640625" style="1"/>
    <col min="4805" max="4805" width="9.33203125" style="1" bestFit="1" customWidth="1"/>
    <col min="4806" max="4806" width="13" style="1" bestFit="1" customWidth="1"/>
    <col min="4807" max="4808" width="9.33203125" style="1" bestFit="1" customWidth="1"/>
    <col min="4809" max="4809" width="12.1640625" style="1" bestFit="1" customWidth="1"/>
    <col min="4810" max="4816" width="9.33203125" style="1" bestFit="1" customWidth="1"/>
    <col min="4817" max="4817" width="9.1640625" style="1"/>
    <col min="4818" max="4819" width="9.33203125" style="1" bestFit="1" customWidth="1"/>
    <col min="4820" max="4820" width="9.1640625" style="1"/>
    <col min="4821" max="4821" width="9.33203125" style="1" bestFit="1" customWidth="1"/>
    <col min="4822" max="4822" width="13" style="1" bestFit="1" customWidth="1"/>
    <col min="4823" max="4824" width="9.33203125" style="1" bestFit="1" customWidth="1"/>
    <col min="4825" max="4825" width="12.1640625" style="1" bestFit="1" customWidth="1"/>
    <col min="4826" max="4832" width="9.33203125" style="1" bestFit="1" customWidth="1"/>
    <col min="4833" max="4833" width="9.1640625" style="1"/>
    <col min="4834" max="4835" width="9.33203125" style="1" bestFit="1" customWidth="1"/>
    <col min="4836" max="4836" width="9.1640625" style="1"/>
    <col min="4837" max="4837" width="9.33203125" style="1" bestFit="1" customWidth="1"/>
    <col min="4838" max="4838" width="13" style="1" bestFit="1" customWidth="1"/>
    <col min="4839" max="4840" width="9.33203125" style="1" bestFit="1" customWidth="1"/>
    <col min="4841" max="4841" width="12.1640625" style="1" bestFit="1" customWidth="1"/>
    <col min="4842" max="4848" width="9.33203125" style="1" bestFit="1" customWidth="1"/>
    <col min="4849" max="4849" width="9.1640625" style="1"/>
    <col min="4850" max="4851" width="9.33203125" style="1" bestFit="1" customWidth="1"/>
    <col min="4852" max="4852" width="9.1640625" style="1"/>
    <col min="4853" max="4853" width="9.33203125" style="1" bestFit="1" customWidth="1"/>
    <col min="4854" max="4854" width="13" style="1" bestFit="1" customWidth="1"/>
    <col min="4855" max="4856" width="9.33203125" style="1" bestFit="1" customWidth="1"/>
    <col min="4857" max="4857" width="12.1640625" style="1" bestFit="1" customWidth="1"/>
    <col min="4858" max="4864" width="9.33203125" style="1" bestFit="1" customWidth="1"/>
    <col min="4865" max="4865" width="9.1640625" style="1"/>
    <col min="4866" max="4867" width="9.33203125" style="1" bestFit="1" customWidth="1"/>
    <col min="4868" max="4868" width="9.1640625" style="1"/>
    <col min="4869" max="4869" width="9.33203125" style="1" bestFit="1" customWidth="1"/>
    <col min="4870" max="4870" width="13" style="1" bestFit="1" customWidth="1"/>
    <col min="4871" max="4872" width="9.33203125" style="1" bestFit="1" customWidth="1"/>
    <col min="4873" max="4873" width="12.1640625" style="1" bestFit="1" customWidth="1"/>
    <col min="4874" max="4880" width="9.33203125" style="1" bestFit="1" customWidth="1"/>
    <col min="4881" max="4881" width="9.1640625" style="1"/>
    <col min="4882" max="4883" width="9.33203125" style="1" bestFit="1" customWidth="1"/>
    <col min="4884" max="4884" width="9.1640625" style="1"/>
    <col min="4885" max="4885" width="9.33203125" style="1" bestFit="1" customWidth="1"/>
    <col min="4886" max="4886" width="13" style="1" bestFit="1" customWidth="1"/>
    <col min="4887" max="4888" width="9.33203125" style="1" bestFit="1" customWidth="1"/>
    <col min="4889" max="4889" width="12.1640625" style="1" bestFit="1" customWidth="1"/>
    <col min="4890" max="4896" width="9.33203125" style="1" bestFit="1" customWidth="1"/>
    <col min="4897" max="4897" width="9.1640625" style="1"/>
    <col min="4898" max="4899" width="9.33203125" style="1" bestFit="1" customWidth="1"/>
    <col min="4900" max="4900" width="9.1640625" style="1"/>
    <col min="4901" max="4901" width="9.33203125" style="1" bestFit="1" customWidth="1"/>
    <col min="4902" max="4902" width="13" style="1" bestFit="1" customWidth="1"/>
    <col min="4903" max="4904" width="9.33203125" style="1" bestFit="1" customWidth="1"/>
    <col min="4905" max="4905" width="12.1640625" style="1" bestFit="1" customWidth="1"/>
    <col min="4906" max="4912" width="9.33203125" style="1" bestFit="1" customWidth="1"/>
    <col min="4913" max="4913" width="9.1640625" style="1"/>
    <col min="4914" max="4915" width="9.33203125" style="1" bestFit="1" customWidth="1"/>
    <col min="4916" max="4916" width="9.1640625" style="1"/>
    <col min="4917" max="4917" width="9.33203125" style="1" bestFit="1" customWidth="1"/>
    <col min="4918" max="4918" width="13" style="1" bestFit="1" customWidth="1"/>
    <col min="4919" max="4920" width="9.33203125" style="1" bestFit="1" customWidth="1"/>
    <col min="4921" max="4921" width="12.1640625" style="1" bestFit="1" customWidth="1"/>
    <col min="4922" max="4928" width="9.33203125" style="1" bestFit="1" customWidth="1"/>
    <col min="4929" max="4929" width="9.1640625" style="1"/>
    <col min="4930" max="4931" width="9.33203125" style="1" bestFit="1" customWidth="1"/>
    <col min="4932" max="4932" width="9.1640625" style="1"/>
    <col min="4933" max="4933" width="9.33203125" style="1" bestFit="1" customWidth="1"/>
    <col min="4934" max="4934" width="13" style="1" bestFit="1" customWidth="1"/>
    <col min="4935" max="4936" width="9.33203125" style="1" bestFit="1" customWidth="1"/>
    <col min="4937" max="4937" width="12.1640625" style="1" bestFit="1" customWidth="1"/>
    <col min="4938" max="4944" width="9.33203125" style="1" bestFit="1" customWidth="1"/>
    <col min="4945" max="4945" width="9.1640625" style="1"/>
    <col min="4946" max="4947" width="9.33203125" style="1" bestFit="1" customWidth="1"/>
    <col min="4948" max="4948" width="9.1640625" style="1"/>
    <col min="4949" max="4949" width="9.33203125" style="1" bestFit="1" customWidth="1"/>
    <col min="4950" max="4950" width="13" style="1" bestFit="1" customWidth="1"/>
    <col min="4951" max="4952" width="9.33203125" style="1" bestFit="1" customWidth="1"/>
    <col min="4953" max="4953" width="12.1640625" style="1" bestFit="1" customWidth="1"/>
    <col min="4954" max="4960" width="9.33203125" style="1" bestFit="1" customWidth="1"/>
    <col min="4961" max="4961" width="9.1640625" style="1"/>
    <col min="4962" max="4963" width="9.33203125" style="1" bestFit="1" customWidth="1"/>
    <col min="4964" max="4964" width="9.1640625" style="1"/>
    <col min="4965" max="4965" width="9.33203125" style="1" bestFit="1" customWidth="1"/>
    <col min="4966" max="4966" width="13" style="1" bestFit="1" customWidth="1"/>
    <col min="4967" max="4968" width="9.33203125" style="1" bestFit="1" customWidth="1"/>
    <col min="4969" max="4969" width="12.1640625" style="1" bestFit="1" customWidth="1"/>
    <col min="4970" max="4976" width="9.33203125" style="1" bestFit="1" customWidth="1"/>
    <col min="4977" max="4977" width="9.1640625" style="1"/>
    <col min="4978" max="4979" width="9.33203125" style="1" bestFit="1" customWidth="1"/>
    <col min="4980" max="4980" width="9.1640625" style="1"/>
    <col min="4981" max="4981" width="9.33203125" style="1" bestFit="1" customWidth="1"/>
    <col min="4982" max="4982" width="13" style="1" bestFit="1" customWidth="1"/>
    <col min="4983" max="4984" width="9.33203125" style="1" bestFit="1" customWidth="1"/>
    <col min="4985" max="4985" width="12.1640625" style="1" bestFit="1" customWidth="1"/>
    <col min="4986" max="4992" width="9.33203125" style="1" bestFit="1" customWidth="1"/>
    <col min="4993" max="4993" width="9.1640625" style="1"/>
    <col min="4994" max="4995" width="9.33203125" style="1" bestFit="1" customWidth="1"/>
    <col min="4996" max="4996" width="9.1640625" style="1"/>
    <col min="4997" max="4997" width="9.33203125" style="1" bestFit="1" customWidth="1"/>
    <col min="4998" max="4998" width="13" style="1" bestFit="1" customWidth="1"/>
    <col min="4999" max="5000" width="9.33203125" style="1" bestFit="1" customWidth="1"/>
    <col min="5001" max="5001" width="12.1640625" style="1" bestFit="1" customWidth="1"/>
    <col min="5002" max="5008" width="9.33203125" style="1" bestFit="1" customWidth="1"/>
    <col min="5009" max="5009" width="9.1640625" style="1"/>
    <col min="5010" max="5011" width="9.33203125" style="1" bestFit="1" customWidth="1"/>
    <col min="5012" max="5012" width="9.1640625" style="1"/>
    <col min="5013" max="5013" width="9.33203125" style="1" bestFit="1" customWidth="1"/>
    <col min="5014" max="5014" width="13" style="1" bestFit="1" customWidth="1"/>
    <col min="5015" max="5016" width="9.33203125" style="1" bestFit="1" customWidth="1"/>
    <col min="5017" max="5017" width="12.1640625" style="1" bestFit="1" customWidth="1"/>
    <col min="5018" max="5024" width="9.33203125" style="1" bestFit="1" customWidth="1"/>
    <col min="5025" max="5025" width="9.1640625" style="1"/>
    <col min="5026" max="5027" width="9.33203125" style="1" bestFit="1" customWidth="1"/>
    <col min="5028" max="5028" width="9.1640625" style="1"/>
    <col min="5029" max="5029" width="9.33203125" style="1" bestFit="1" customWidth="1"/>
    <col min="5030" max="5030" width="13" style="1" bestFit="1" customWidth="1"/>
    <col min="5031" max="5032" width="9.33203125" style="1" bestFit="1" customWidth="1"/>
    <col min="5033" max="5033" width="12.1640625" style="1" bestFit="1" customWidth="1"/>
    <col min="5034" max="5040" width="9.33203125" style="1" bestFit="1" customWidth="1"/>
    <col min="5041" max="5041" width="9.1640625" style="1"/>
    <col min="5042" max="5043" width="9.33203125" style="1" bestFit="1" customWidth="1"/>
    <col min="5044" max="5044" width="9.1640625" style="1"/>
    <col min="5045" max="5045" width="9.33203125" style="1" bestFit="1" customWidth="1"/>
    <col min="5046" max="5046" width="13" style="1" bestFit="1" customWidth="1"/>
    <col min="5047" max="5048" width="9.33203125" style="1" bestFit="1" customWidth="1"/>
    <col min="5049" max="5049" width="12.1640625" style="1" bestFit="1" customWidth="1"/>
    <col min="5050" max="5056" width="9.33203125" style="1" bestFit="1" customWidth="1"/>
    <col min="5057" max="5057" width="9.1640625" style="1"/>
    <col min="5058" max="5059" width="9.33203125" style="1" bestFit="1" customWidth="1"/>
    <col min="5060" max="5060" width="9.1640625" style="1"/>
    <col min="5061" max="5061" width="9.33203125" style="1" bestFit="1" customWidth="1"/>
    <col min="5062" max="5062" width="13" style="1" bestFit="1" customWidth="1"/>
    <col min="5063" max="5064" width="9.33203125" style="1" bestFit="1" customWidth="1"/>
    <col min="5065" max="5065" width="12.1640625" style="1" bestFit="1" customWidth="1"/>
    <col min="5066" max="5072" width="9.33203125" style="1" bestFit="1" customWidth="1"/>
    <col min="5073" max="5073" width="9.1640625" style="1"/>
    <col min="5074" max="5075" width="9.33203125" style="1" bestFit="1" customWidth="1"/>
    <col min="5076" max="5076" width="9.1640625" style="1"/>
    <col min="5077" max="5077" width="9.33203125" style="1" bestFit="1" customWidth="1"/>
    <col min="5078" max="5078" width="13" style="1" bestFit="1" customWidth="1"/>
    <col min="5079" max="5080" width="9.33203125" style="1" bestFit="1" customWidth="1"/>
    <col min="5081" max="5081" width="12.1640625" style="1" bestFit="1" customWidth="1"/>
    <col min="5082" max="5088" width="9.33203125" style="1" bestFit="1" customWidth="1"/>
    <col min="5089" max="5089" width="9.1640625" style="1"/>
    <col min="5090" max="5091" width="9.33203125" style="1" bestFit="1" customWidth="1"/>
    <col min="5092" max="5092" width="9.1640625" style="1"/>
    <col min="5093" max="5093" width="9.33203125" style="1" bestFit="1" customWidth="1"/>
    <col min="5094" max="5094" width="13" style="1" bestFit="1" customWidth="1"/>
    <col min="5095" max="5096" width="9.33203125" style="1" bestFit="1" customWidth="1"/>
    <col min="5097" max="5097" width="12.1640625" style="1" bestFit="1" customWidth="1"/>
    <col min="5098" max="5104" width="9.33203125" style="1" bestFit="1" customWidth="1"/>
    <col min="5105" max="5105" width="9.1640625" style="1"/>
    <col min="5106" max="5107" width="9.33203125" style="1" bestFit="1" customWidth="1"/>
    <col min="5108" max="5108" width="9.1640625" style="1"/>
    <col min="5109" max="5109" width="9.33203125" style="1" bestFit="1" customWidth="1"/>
    <col min="5110" max="5110" width="13" style="1" bestFit="1" customWidth="1"/>
    <col min="5111" max="5112" width="9.33203125" style="1" bestFit="1" customWidth="1"/>
    <col min="5113" max="5113" width="12.1640625" style="1" bestFit="1" customWidth="1"/>
    <col min="5114" max="5120" width="9.33203125" style="1" bestFit="1" customWidth="1"/>
    <col min="5121" max="5121" width="9.1640625" style="1"/>
    <col min="5122" max="5123" width="9.33203125" style="1" bestFit="1" customWidth="1"/>
    <col min="5124" max="5124" width="9.1640625" style="1"/>
    <col min="5125" max="5125" width="9.33203125" style="1" bestFit="1" customWidth="1"/>
    <col min="5126" max="5126" width="13" style="1" bestFit="1" customWidth="1"/>
    <col min="5127" max="5128" width="9.33203125" style="1" bestFit="1" customWidth="1"/>
    <col min="5129" max="5129" width="12.1640625" style="1" bestFit="1" customWidth="1"/>
    <col min="5130" max="5136" width="9.33203125" style="1" bestFit="1" customWidth="1"/>
    <col min="5137" max="5137" width="9.1640625" style="1"/>
    <col min="5138" max="5139" width="9.33203125" style="1" bestFit="1" customWidth="1"/>
    <col min="5140" max="5140" width="9.1640625" style="1"/>
    <col min="5141" max="5141" width="9.33203125" style="1" bestFit="1" customWidth="1"/>
    <col min="5142" max="5142" width="13" style="1" bestFit="1" customWidth="1"/>
    <col min="5143" max="5144" width="9.33203125" style="1" bestFit="1" customWidth="1"/>
    <col min="5145" max="5145" width="12.1640625" style="1" bestFit="1" customWidth="1"/>
    <col min="5146" max="5152" width="9.33203125" style="1" bestFit="1" customWidth="1"/>
    <col min="5153" max="5153" width="9.1640625" style="1"/>
    <col min="5154" max="5155" width="9.33203125" style="1" bestFit="1" customWidth="1"/>
    <col min="5156" max="5156" width="9.1640625" style="1"/>
    <col min="5157" max="5157" width="9.33203125" style="1" bestFit="1" customWidth="1"/>
    <col min="5158" max="5158" width="13" style="1" bestFit="1" customWidth="1"/>
    <col min="5159" max="5160" width="9.33203125" style="1" bestFit="1" customWidth="1"/>
    <col min="5161" max="5161" width="12.1640625" style="1" bestFit="1" customWidth="1"/>
    <col min="5162" max="5168" width="9.33203125" style="1" bestFit="1" customWidth="1"/>
    <col min="5169" max="5169" width="9.1640625" style="1"/>
    <col min="5170" max="5171" width="9.33203125" style="1" bestFit="1" customWidth="1"/>
    <col min="5172" max="5172" width="9.1640625" style="1"/>
    <col min="5173" max="5173" width="9.33203125" style="1" bestFit="1" customWidth="1"/>
    <col min="5174" max="5174" width="13" style="1" bestFit="1" customWidth="1"/>
    <col min="5175" max="5176" width="9.33203125" style="1" bestFit="1" customWidth="1"/>
    <col min="5177" max="5177" width="12.1640625" style="1" bestFit="1" customWidth="1"/>
    <col min="5178" max="5184" width="9.33203125" style="1" bestFit="1" customWidth="1"/>
    <col min="5185" max="5185" width="9.1640625" style="1"/>
    <col min="5186" max="5187" width="9.33203125" style="1" bestFit="1" customWidth="1"/>
    <col min="5188" max="5188" width="9.1640625" style="1"/>
    <col min="5189" max="5189" width="9.33203125" style="1" bestFit="1" customWidth="1"/>
    <col min="5190" max="5190" width="13" style="1" bestFit="1" customWidth="1"/>
    <col min="5191" max="5192" width="9.33203125" style="1" bestFit="1" customWidth="1"/>
    <col min="5193" max="5193" width="12.1640625" style="1" bestFit="1" customWidth="1"/>
    <col min="5194" max="5200" width="9.33203125" style="1" bestFit="1" customWidth="1"/>
    <col min="5201" max="5201" width="9.1640625" style="1"/>
    <col min="5202" max="5203" width="9.33203125" style="1" bestFit="1" customWidth="1"/>
    <col min="5204" max="5204" width="9.1640625" style="1"/>
    <col min="5205" max="5205" width="9.33203125" style="1" bestFit="1" customWidth="1"/>
    <col min="5206" max="5206" width="13" style="1" bestFit="1" customWidth="1"/>
    <col min="5207" max="5208" width="9.33203125" style="1" bestFit="1" customWidth="1"/>
    <col min="5209" max="5209" width="12.1640625" style="1" bestFit="1" customWidth="1"/>
    <col min="5210" max="5216" width="9.33203125" style="1" bestFit="1" customWidth="1"/>
    <col min="5217" max="5217" width="9.1640625" style="1"/>
    <col min="5218" max="5219" width="9.33203125" style="1" bestFit="1" customWidth="1"/>
    <col min="5220" max="5220" width="9.1640625" style="1"/>
    <col min="5221" max="5221" width="9.33203125" style="1" bestFit="1" customWidth="1"/>
    <col min="5222" max="5222" width="13" style="1" bestFit="1" customWidth="1"/>
    <col min="5223" max="5224" width="9.33203125" style="1" bestFit="1" customWidth="1"/>
    <col min="5225" max="5225" width="12.1640625" style="1" bestFit="1" customWidth="1"/>
    <col min="5226" max="5232" width="9.33203125" style="1" bestFit="1" customWidth="1"/>
    <col min="5233" max="5233" width="9.1640625" style="1"/>
    <col min="5234" max="5235" width="9.33203125" style="1" bestFit="1" customWidth="1"/>
    <col min="5236" max="5236" width="9.1640625" style="1"/>
    <col min="5237" max="5237" width="9.33203125" style="1" bestFit="1" customWidth="1"/>
    <col min="5238" max="5238" width="13" style="1" bestFit="1" customWidth="1"/>
    <col min="5239" max="5240" width="9.33203125" style="1" bestFit="1" customWidth="1"/>
    <col min="5241" max="5241" width="12.1640625" style="1" bestFit="1" customWidth="1"/>
    <col min="5242" max="5248" width="9.33203125" style="1" bestFit="1" customWidth="1"/>
    <col min="5249" max="5249" width="9.1640625" style="1"/>
    <col min="5250" max="5251" width="9.33203125" style="1" bestFit="1" customWidth="1"/>
    <col min="5252" max="5252" width="9.1640625" style="1"/>
    <col min="5253" max="5253" width="9.33203125" style="1" bestFit="1" customWidth="1"/>
    <col min="5254" max="5254" width="13" style="1" bestFit="1" customWidth="1"/>
    <col min="5255" max="5256" width="9.33203125" style="1" bestFit="1" customWidth="1"/>
    <col min="5257" max="5257" width="12.1640625" style="1" bestFit="1" customWidth="1"/>
    <col min="5258" max="5264" width="9.33203125" style="1" bestFit="1" customWidth="1"/>
    <col min="5265" max="5265" width="9.1640625" style="1"/>
    <col min="5266" max="5267" width="9.33203125" style="1" bestFit="1" customWidth="1"/>
    <col min="5268" max="5268" width="9.1640625" style="1"/>
    <col min="5269" max="5269" width="9.33203125" style="1" bestFit="1" customWidth="1"/>
    <col min="5270" max="5270" width="13" style="1" bestFit="1" customWidth="1"/>
    <col min="5271" max="5272" width="9.33203125" style="1" bestFit="1" customWidth="1"/>
    <col min="5273" max="5273" width="12.1640625" style="1" bestFit="1" customWidth="1"/>
    <col min="5274" max="5280" width="9.33203125" style="1" bestFit="1" customWidth="1"/>
    <col min="5281" max="5281" width="9.1640625" style="1"/>
    <col min="5282" max="5283" width="9.33203125" style="1" bestFit="1" customWidth="1"/>
    <col min="5284" max="5284" width="9.1640625" style="1"/>
    <col min="5285" max="5285" width="9.33203125" style="1" bestFit="1" customWidth="1"/>
    <col min="5286" max="5286" width="13" style="1" bestFit="1" customWidth="1"/>
    <col min="5287" max="5288" width="9.33203125" style="1" bestFit="1" customWidth="1"/>
    <col min="5289" max="5289" width="12.1640625" style="1" bestFit="1" customWidth="1"/>
    <col min="5290" max="5296" width="9.33203125" style="1" bestFit="1" customWidth="1"/>
    <col min="5297" max="5297" width="9.1640625" style="1"/>
    <col min="5298" max="5299" width="9.33203125" style="1" bestFit="1" customWidth="1"/>
    <col min="5300" max="5300" width="9.1640625" style="1"/>
    <col min="5301" max="5301" width="9.33203125" style="1" bestFit="1" customWidth="1"/>
    <col min="5302" max="5302" width="13" style="1" bestFit="1" customWidth="1"/>
    <col min="5303" max="5304" width="9.33203125" style="1" bestFit="1" customWidth="1"/>
    <col min="5305" max="5305" width="12.1640625" style="1" bestFit="1" customWidth="1"/>
    <col min="5306" max="5312" width="9.33203125" style="1" bestFit="1" customWidth="1"/>
    <col min="5313" max="5313" width="9.1640625" style="1"/>
    <col min="5314" max="5315" width="9.33203125" style="1" bestFit="1" customWidth="1"/>
    <col min="5316" max="5316" width="9.1640625" style="1"/>
    <col min="5317" max="5317" width="9.33203125" style="1" bestFit="1" customWidth="1"/>
    <col min="5318" max="5318" width="13" style="1" bestFit="1" customWidth="1"/>
    <col min="5319" max="5320" width="9.33203125" style="1" bestFit="1" customWidth="1"/>
    <col min="5321" max="5321" width="12.1640625" style="1" bestFit="1" customWidth="1"/>
    <col min="5322" max="5328" width="9.33203125" style="1" bestFit="1" customWidth="1"/>
    <col min="5329" max="5329" width="9.1640625" style="1"/>
    <col min="5330" max="5331" width="9.33203125" style="1" bestFit="1" customWidth="1"/>
    <col min="5332" max="5332" width="9.1640625" style="1"/>
    <col min="5333" max="5333" width="9.33203125" style="1" bestFit="1" customWidth="1"/>
    <col min="5334" max="5334" width="13" style="1" bestFit="1" customWidth="1"/>
    <col min="5335" max="5336" width="9.33203125" style="1" bestFit="1" customWidth="1"/>
    <col min="5337" max="5337" width="12.1640625" style="1" bestFit="1" customWidth="1"/>
    <col min="5338" max="5344" width="9.33203125" style="1" bestFit="1" customWidth="1"/>
    <col min="5345" max="5345" width="9.1640625" style="1"/>
    <col min="5346" max="5347" width="9.33203125" style="1" bestFit="1" customWidth="1"/>
    <col min="5348" max="5348" width="9.1640625" style="1"/>
    <col min="5349" max="5349" width="9.33203125" style="1" bestFit="1" customWidth="1"/>
    <col min="5350" max="5350" width="13" style="1" bestFit="1" customWidth="1"/>
    <col min="5351" max="5352" width="9.33203125" style="1" bestFit="1" customWidth="1"/>
    <col min="5353" max="5353" width="12.1640625" style="1" bestFit="1" customWidth="1"/>
    <col min="5354" max="5360" width="9.33203125" style="1" bestFit="1" customWidth="1"/>
    <col min="5361" max="5361" width="9.1640625" style="1"/>
    <col min="5362" max="5363" width="9.33203125" style="1" bestFit="1" customWidth="1"/>
    <col min="5364" max="5364" width="9.1640625" style="1"/>
    <col min="5365" max="5365" width="9.33203125" style="1" bestFit="1" customWidth="1"/>
    <col min="5366" max="5366" width="13" style="1" bestFit="1" customWidth="1"/>
    <col min="5367" max="5368" width="9.33203125" style="1" bestFit="1" customWidth="1"/>
    <col min="5369" max="5369" width="12.1640625" style="1" bestFit="1" customWidth="1"/>
    <col min="5370" max="5376" width="9.33203125" style="1" bestFit="1" customWidth="1"/>
    <col min="5377" max="5377" width="9.1640625" style="1"/>
    <col min="5378" max="5379" width="9.33203125" style="1" bestFit="1" customWidth="1"/>
    <col min="5380" max="5380" width="9.1640625" style="1"/>
    <col min="5381" max="5381" width="9.33203125" style="1" bestFit="1" customWidth="1"/>
    <col min="5382" max="5382" width="13" style="1" bestFit="1" customWidth="1"/>
    <col min="5383" max="5384" width="9.33203125" style="1" bestFit="1" customWidth="1"/>
    <col min="5385" max="5385" width="12.1640625" style="1" bestFit="1" customWidth="1"/>
    <col min="5386" max="5392" width="9.33203125" style="1" bestFit="1" customWidth="1"/>
    <col min="5393" max="5393" width="9.1640625" style="1"/>
    <col min="5394" max="5395" width="9.33203125" style="1" bestFit="1" customWidth="1"/>
    <col min="5396" max="5396" width="9.1640625" style="1"/>
    <col min="5397" max="5397" width="9.33203125" style="1" bestFit="1" customWidth="1"/>
    <col min="5398" max="5398" width="13" style="1" bestFit="1" customWidth="1"/>
    <col min="5399" max="5400" width="9.33203125" style="1" bestFit="1" customWidth="1"/>
    <col min="5401" max="5401" width="12.1640625" style="1" bestFit="1" customWidth="1"/>
    <col min="5402" max="5408" width="9.33203125" style="1" bestFit="1" customWidth="1"/>
    <col min="5409" max="5409" width="9.1640625" style="1"/>
    <col min="5410" max="5411" width="9.33203125" style="1" bestFit="1" customWidth="1"/>
    <col min="5412" max="5412" width="9.1640625" style="1"/>
    <col min="5413" max="5413" width="9.33203125" style="1" bestFit="1" customWidth="1"/>
    <col min="5414" max="5414" width="13" style="1" bestFit="1" customWidth="1"/>
    <col min="5415" max="5416" width="9.33203125" style="1" bestFit="1" customWidth="1"/>
    <col min="5417" max="5417" width="12.1640625" style="1" bestFit="1" customWidth="1"/>
    <col min="5418" max="5424" width="9.33203125" style="1" bestFit="1" customWidth="1"/>
    <col min="5425" max="5425" width="9.1640625" style="1"/>
    <col min="5426" max="5427" width="9.33203125" style="1" bestFit="1" customWidth="1"/>
    <col min="5428" max="5428" width="9.1640625" style="1"/>
    <col min="5429" max="5429" width="9.33203125" style="1" bestFit="1" customWidth="1"/>
    <col min="5430" max="5430" width="13" style="1" bestFit="1" customWidth="1"/>
    <col min="5431" max="5432" width="9.33203125" style="1" bestFit="1" customWidth="1"/>
    <col min="5433" max="5433" width="12.1640625" style="1" bestFit="1" customWidth="1"/>
    <col min="5434" max="5440" width="9.33203125" style="1" bestFit="1" customWidth="1"/>
    <col min="5441" max="5441" width="9.1640625" style="1"/>
    <col min="5442" max="5443" width="9.33203125" style="1" bestFit="1" customWidth="1"/>
    <col min="5444" max="5444" width="9.1640625" style="1"/>
    <col min="5445" max="5445" width="9.33203125" style="1" bestFit="1" customWidth="1"/>
    <col min="5446" max="5446" width="13" style="1" bestFit="1" customWidth="1"/>
    <col min="5447" max="5448" width="9.33203125" style="1" bestFit="1" customWidth="1"/>
    <col min="5449" max="5449" width="12.1640625" style="1" bestFit="1" customWidth="1"/>
    <col min="5450" max="5456" width="9.33203125" style="1" bestFit="1" customWidth="1"/>
    <col min="5457" max="5457" width="9.1640625" style="1"/>
    <col min="5458" max="5459" width="9.33203125" style="1" bestFit="1" customWidth="1"/>
    <col min="5460" max="5460" width="9.1640625" style="1"/>
    <col min="5461" max="5461" width="9.33203125" style="1" bestFit="1" customWidth="1"/>
    <col min="5462" max="5462" width="13" style="1" bestFit="1" customWidth="1"/>
    <col min="5463" max="5464" width="9.33203125" style="1" bestFit="1" customWidth="1"/>
    <col min="5465" max="5465" width="12.1640625" style="1" bestFit="1" customWidth="1"/>
    <col min="5466" max="5472" width="9.33203125" style="1" bestFit="1" customWidth="1"/>
    <col min="5473" max="5473" width="9.1640625" style="1"/>
    <col min="5474" max="5475" width="9.33203125" style="1" bestFit="1" customWidth="1"/>
    <col min="5476" max="5476" width="9.1640625" style="1"/>
    <col min="5477" max="5477" width="9.33203125" style="1" bestFit="1" customWidth="1"/>
    <col min="5478" max="5478" width="13" style="1" bestFit="1" customWidth="1"/>
    <col min="5479" max="5480" width="9.33203125" style="1" bestFit="1" customWidth="1"/>
    <col min="5481" max="5481" width="12.1640625" style="1" bestFit="1" customWidth="1"/>
    <col min="5482" max="5488" width="9.33203125" style="1" bestFit="1" customWidth="1"/>
    <col min="5489" max="5489" width="9.1640625" style="1"/>
    <col min="5490" max="5491" width="9.33203125" style="1" bestFit="1" customWidth="1"/>
    <col min="5492" max="5492" width="9.1640625" style="1"/>
    <col min="5493" max="5493" width="9.33203125" style="1" bestFit="1" customWidth="1"/>
    <col min="5494" max="5494" width="13" style="1" bestFit="1" customWidth="1"/>
    <col min="5495" max="5496" width="9.33203125" style="1" bestFit="1" customWidth="1"/>
    <col min="5497" max="5497" width="12.1640625" style="1" bestFit="1" customWidth="1"/>
    <col min="5498" max="5504" width="9.33203125" style="1" bestFit="1" customWidth="1"/>
    <col min="5505" max="5505" width="9.1640625" style="1"/>
    <col min="5506" max="5507" width="9.33203125" style="1" bestFit="1" customWidth="1"/>
    <col min="5508" max="5508" width="9.1640625" style="1"/>
    <col min="5509" max="5509" width="9.33203125" style="1" bestFit="1" customWidth="1"/>
    <col min="5510" max="5510" width="13" style="1" bestFit="1" customWidth="1"/>
    <col min="5511" max="5512" width="9.33203125" style="1" bestFit="1" customWidth="1"/>
    <col min="5513" max="5513" width="12.1640625" style="1" bestFit="1" customWidth="1"/>
    <col min="5514" max="5520" width="9.33203125" style="1" bestFit="1" customWidth="1"/>
    <col min="5521" max="5521" width="9.1640625" style="1"/>
    <col min="5522" max="5523" width="9.33203125" style="1" bestFit="1" customWidth="1"/>
    <col min="5524" max="5524" width="9.1640625" style="1"/>
    <col min="5525" max="5525" width="9.33203125" style="1" bestFit="1" customWidth="1"/>
    <col min="5526" max="5526" width="13" style="1" bestFit="1" customWidth="1"/>
    <col min="5527" max="5528" width="9.33203125" style="1" bestFit="1" customWidth="1"/>
    <col min="5529" max="5529" width="12.1640625" style="1" bestFit="1" customWidth="1"/>
    <col min="5530" max="5536" width="9.33203125" style="1" bestFit="1" customWidth="1"/>
    <col min="5537" max="5537" width="9.1640625" style="1"/>
    <col min="5538" max="5539" width="9.33203125" style="1" bestFit="1" customWidth="1"/>
    <col min="5540" max="5540" width="9.1640625" style="1"/>
    <col min="5541" max="5541" width="9.33203125" style="1" bestFit="1" customWidth="1"/>
    <col min="5542" max="5542" width="13" style="1" bestFit="1" customWidth="1"/>
    <col min="5543" max="5544" width="9.33203125" style="1" bestFit="1" customWidth="1"/>
    <col min="5545" max="5545" width="12.1640625" style="1" bestFit="1" customWidth="1"/>
    <col min="5546" max="5552" width="9.33203125" style="1" bestFit="1" customWidth="1"/>
    <col min="5553" max="5553" width="9.1640625" style="1"/>
    <col min="5554" max="5555" width="9.33203125" style="1" bestFit="1" customWidth="1"/>
    <col min="5556" max="5556" width="9.1640625" style="1"/>
    <col min="5557" max="5557" width="9.33203125" style="1" bestFit="1" customWidth="1"/>
    <col min="5558" max="5558" width="13" style="1" bestFit="1" customWidth="1"/>
    <col min="5559" max="5560" width="9.33203125" style="1" bestFit="1" customWidth="1"/>
    <col min="5561" max="5561" width="12.1640625" style="1" bestFit="1" customWidth="1"/>
    <col min="5562" max="5568" width="9.33203125" style="1" bestFit="1" customWidth="1"/>
    <col min="5569" max="5569" width="9.1640625" style="1"/>
    <col min="5570" max="5571" width="9.33203125" style="1" bestFit="1" customWidth="1"/>
    <col min="5572" max="5572" width="9.1640625" style="1"/>
    <col min="5573" max="5573" width="9.33203125" style="1" bestFit="1" customWidth="1"/>
    <col min="5574" max="5574" width="13" style="1" bestFit="1" customWidth="1"/>
    <col min="5575" max="5576" width="9.33203125" style="1" bestFit="1" customWidth="1"/>
    <col min="5577" max="5577" width="12.1640625" style="1" bestFit="1" customWidth="1"/>
    <col min="5578" max="5584" width="9.33203125" style="1" bestFit="1" customWidth="1"/>
    <col min="5585" max="5585" width="9.1640625" style="1"/>
    <col min="5586" max="5587" width="9.33203125" style="1" bestFit="1" customWidth="1"/>
    <col min="5588" max="5588" width="9.1640625" style="1"/>
    <col min="5589" max="5589" width="9.33203125" style="1" bestFit="1" customWidth="1"/>
    <col min="5590" max="5590" width="13" style="1" bestFit="1" customWidth="1"/>
    <col min="5591" max="5592" width="9.33203125" style="1" bestFit="1" customWidth="1"/>
    <col min="5593" max="5593" width="12.1640625" style="1" bestFit="1" customWidth="1"/>
    <col min="5594" max="5600" width="9.33203125" style="1" bestFit="1" customWidth="1"/>
    <col min="5601" max="5601" width="9.1640625" style="1"/>
    <col min="5602" max="5603" width="9.33203125" style="1" bestFit="1" customWidth="1"/>
    <col min="5604" max="5604" width="9.1640625" style="1"/>
    <col min="5605" max="5605" width="9.33203125" style="1" bestFit="1" customWidth="1"/>
    <col min="5606" max="5606" width="13" style="1" bestFit="1" customWidth="1"/>
    <col min="5607" max="5608" width="9.33203125" style="1" bestFit="1" customWidth="1"/>
    <col min="5609" max="5609" width="12.1640625" style="1" bestFit="1" customWidth="1"/>
    <col min="5610" max="5616" width="9.33203125" style="1" bestFit="1" customWidth="1"/>
    <col min="5617" max="5617" width="9.1640625" style="1"/>
    <col min="5618" max="5619" width="9.33203125" style="1" bestFit="1" customWidth="1"/>
    <col min="5620" max="5620" width="9.1640625" style="1"/>
    <col min="5621" max="5621" width="9.33203125" style="1" bestFit="1" customWidth="1"/>
    <col min="5622" max="5622" width="13" style="1" bestFit="1" customWidth="1"/>
    <col min="5623" max="5624" width="9.33203125" style="1" bestFit="1" customWidth="1"/>
    <col min="5625" max="5625" width="12.1640625" style="1" bestFit="1" customWidth="1"/>
    <col min="5626" max="5632" width="9.33203125" style="1" bestFit="1" customWidth="1"/>
    <col min="5633" max="5633" width="9.1640625" style="1"/>
    <col min="5634" max="5635" width="9.33203125" style="1" bestFit="1" customWidth="1"/>
    <col min="5636" max="5636" width="9.1640625" style="1"/>
    <col min="5637" max="5637" width="9.33203125" style="1" bestFit="1" customWidth="1"/>
    <col min="5638" max="5638" width="13" style="1" bestFit="1" customWidth="1"/>
    <col min="5639" max="5640" width="9.33203125" style="1" bestFit="1" customWidth="1"/>
    <col min="5641" max="5641" width="12.1640625" style="1" bestFit="1" customWidth="1"/>
    <col min="5642" max="5648" width="9.33203125" style="1" bestFit="1" customWidth="1"/>
    <col min="5649" max="5649" width="9.1640625" style="1"/>
    <col min="5650" max="5651" width="9.33203125" style="1" bestFit="1" customWidth="1"/>
    <col min="5652" max="5652" width="9.1640625" style="1"/>
    <col min="5653" max="5653" width="9.33203125" style="1" bestFit="1" customWidth="1"/>
    <col min="5654" max="5654" width="13" style="1" bestFit="1" customWidth="1"/>
    <col min="5655" max="5656" width="9.33203125" style="1" bestFit="1" customWidth="1"/>
    <col min="5657" max="5657" width="12.1640625" style="1" bestFit="1" customWidth="1"/>
    <col min="5658" max="5664" width="9.33203125" style="1" bestFit="1" customWidth="1"/>
    <col min="5665" max="5665" width="9.1640625" style="1"/>
    <col min="5666" max="5667" width="9.33203125" style="1" bestFit="1" customWidth="1"/>
    <col min="5668" max="5668" width="9.1640625" style="1"/>
    <col min="5669" max="5669" width="9.33203125" style="1" bestFit="1" customWidth="1"/>
    <col min="5670" max="5670" width="13" style="1" bestFit="1" customWidth="1"/>
    <col min="5671" max="5672" width="9.33203125" style="1" bestFit="1" customWidth="1"/>
    <col min="5673" max="5673" width="12.1640625" style="1" bestFit="1" customWidth="1"/>
    <col min="5674" max="5680" width="9.33203125" style="1" bestFit="1" customWidth="1"/>
    <col min="5681" max="5681" width="9.1640625" style="1"/>
    <col min="5682" max="5683" width="9.33203125" style="1" bestFit="1" customWidth="1"/>
    <col min="5684" max="5684" width="9.1640625" style="1"/>
    <col min="5685" max="5685" width="9.33203125" style="1" bestFit="1" customWidth="1"/>
    <col min="5686" max="5686" width="13" style="1" bestFit="1" customWidth="1"/>
    <col min="5687" max="5688" width="9.33203125" style="1" bestFit="1" customWidth="1"/>
    <col min="5689" max="5689" width="12.1640625" style="1" bestFit="1" customWidth="1"/>
    <col min="5690" max="5696" width="9.33203125" style="1" bestFit="1" customWidth="1"/>
    <col min="5697" max="5697" width="9.1640625" style="1"/>
    <col min="5698" max="5699" width="9.33203125" style="1" bestFit="1" customWidth="1"/>
    <col min="5700" max="5700" width="9.1640625" style="1"/>
    <col min="5701" max="5701" width="9.33203125" style="1" bestFit="1" customWidth="1"/>
    <col min="5702" max="5702" width="13" style="1" bestFit="1" customWidth="1"/>
    <col min="5703" max="5704" width="9.33203125" style="1" bestFit="1" customWidth="1"/>
    <col min="5705" max="5705" width="12.1640625" style="1" bestFit="1" customWidth="1"/>
    <col min="5706" max="5712" width="9.33203125" style="1" bestFit="1" customWidth="1"/>
    <col min="5713" max="5713" width="9.1640625" style="1"/>
    <col min="5714" max="5715" width="9.33203125" style="1" bestFit="1" customWidth="1"/>
    <col min="5716" max="5716" width="9.1640625" style="1"/>
    <col min="5717" max="5717" width="9.33203125" style="1" bestFit="1" customWidth="1"/>
    <col min="5718" max="5718" width="13" style="1" bestFit="1" customWidth="1"/>
    <col min="5719" max="5720" width="9.33203125" style="1" bestFit="1" customWidth="1"/>
    <col min="5721" max="5721" width="12.1640625" style="1" bestFit="1" customWidth="1"/>
    <col min="5722" max="5728" width="9.33203125" style="1" bestFit="1" customWidth="1"/>
    <col min="5729" max="5729" width="9.1640625" style="1"/>
    <col min="5730" max="5731" width="9.33203125" style="1" bestFit="1" customWidth="1"/>
    <col min="5732" max="5732" width="9.1640625" style="1"/>
    <col min="5733" max="5733" width="9.33203125" style="1" bestFit="1" customWidth="1"/>
    <col min="5734" max="5734" width="13" style="1" bestFit="1" customWidth="1"/>
    <col min="5735" max="5736" width="9.33203125" style="1" bestFit="1" customWidth="1"/>
    <col min="5737" max="5737" width="12.1640625" style="1" bestFit="1" customWidth="1"/>
    <col min="5738" max="5744" width="9.33203125" style="1" bestFit="1" customWidth="1"/>
    <col min="5745" max="5745" width="9.1640625" style="1"/>
    <col min="5746" max="5747" width="9.33203125" style="1" bestFit="1" customWidth="1"/>
    <col min="5748" max="5748" width="9.1640625" style="1"/>
    <col min="5749" max="5749" width="9.33203125" style="1" bestFit="1" customWidth="1"/>
    <col min="5750" max="5750" width="13" style="1" bestFit="1" customWidth="1"/>
    <col min="5751" max="5752" width="9.33203125" style="1" bestFit="1" customWidth="1"/>
    <col min="5753" max="5753" width="12.1640625" style="1" bestFit="1" customWidth="1"/>
    <col min="5754" max="5760" width="9.33203125" style="1" bestFit="1" customWidth="1"/>
    <col min="5761" max="5761" width="9.1640625" style="1"/>
    <col min="5762" max="5763" width="9.33203125" style="1" bestFit="1" customWidth="1"/>
    <col min="5764" max="5764" width="9.1640625" style="1"/>
    <col min="5765" max="5765" width="9.33203125" style="1" bestFit="1" customWidth="1"/>
    <col min="5766" max="5766" width="13" style="1" bestFit="1" customWidth="1"/>
    <col min="5767" max="5768" width="9.33203125" style="1" bestFit="1" customWidth="1"/>
    <col min="5769" max="5769" width="12.1640625" style="1" bestFit="1" customWidth="1"/>
    <col min="5770" max="5776" width="9.33203125" style="1" bestFit="1" customWidth="1"/>
    <col min="5777" max="5777" width="9.1640625" style="1"/>
    <col min="5778" max="5779" width="9.33203125" style="1" bestFit="1" customWidth="1"/>
    <col min="5780" max="5780" width="9.1640625" style="1"/>
    <col min="5781" max="5781" width="9.33203125" style="1" bestFit="1" customWidth="1"/>
    <col min="5782" max="5782" width="13" style="1" bestFit="1" customWidth="1"/>
    <col min="5783" max="5784" width="9.33203125" style="1" bestFit="1" customWidth="1"/>
    <col min="5785" max="5785" width="12.1640625" style="1" bestFit="1" customWidth="1"/>
    <col min="5786" max="5792" width="9.33203125" style="1" bestFit="1" customWidth="1"/>
    <col min="5793" max="5793" width="9.1640625" style="1"/>
    <col min="5794" max="5795" width="9.33203125" style="1" bestFit="1" customWidth="1"/>
    <col min="5796" max="5796" width="9.1640625" style="1"/>
    <col min="5797" max="5797" width="9.33203125" style="1" bestFit="1" customWidth="1"/>
    <col min="5798" max="5798" width="13" style="1" bestFit="1" customWidth="1"/>
    <col min="5799" max="5800" width="9.33203125" style="1" bestFit="1" customWidth="1"/>
    <col min="5801" max="5801" width="12.1640625" style="1" bestFit="1" customWidth="1"/>
    <col min="5802" max="5808" width="9.33203125" style="1" bestFit="1" customWidth="1"/>
    <col min="5809" max="5809" width="9.1640625" style="1"/>
    <col min="5810" max="5811" width="9.33203125" style="1" bestFit="1" customWidth="1"/>
    <col min="5812" max="5812" width="9.1640625" style="1"/>
    <col min="5813" max="5813" width="9.33203125" style="1" bestFit="1" customWidth="1"/>
    <col min="5814" max="5814" width="13" style="1" bestFit="1" customWidth="1"/>
    <col min="5815" max="5816" width="9.33203125" style="1" bestFit="1" customWidth="1"/>
    <col min="5817" max="5817" width="12.1640625" style="1" bestFit="1" customWidth="1"/>
    <col min="5818" max="5824" width="9.33203125" style="1" bestFit="1" customWidth="1"/>
    <col min="5825" max="5825" width="9.1640625" style="1"/>
    <col min="5826" max="5827" width="9.33203125" style="1" bestFit="1" customWidth="1"/>
    <col min="5828" max="5828" width="9.1640625" style="1"/>
    <col min="5829" max="5829" width="9.33203125" style="1" bestFit="1" customWidth="1"/>
    <col min="5830" max="5830" width="13" style="1" bestFit="1" customWidth="1"/>
    <col min="5831" max="5832" width="9.33203125" style="1" bestFit="1" customWidth="1"/>
    <col min="5833" max="5833" width="12.1640625" style="1" bestFit="1" customWidth="1"/>
    <col min="5834" max="5840" width="9.33203125" style="1" bestFit="1" customWidth="1"/>
    <col min="5841" max="5841" width="9.1640625" style="1"/>
    <col min="5842" max="5843" width="9.33203125" style="1" bestFit="1" customWidth="1"/>
    <col min="5844" max="5844" width="9.1640625" style="1"/>
    <col min="5845" max="5845" width="9.33203125" style="1" bestFit="1" customWidth="1"/>
    <col min="5846" max="5846" width="13" style="1" bestFit="1" customWidth="1"/>
    <col min="5847" max="5848" width="9.33203125" style="1" bestFit="1" customWidth="1"/>
    <col min="5849" max="5849" width="12.1640625" style="1" bestFit="1" customWidth="1"/>
    <col min="5850" max="5856" width="9.33203125" style="1" bestFit="1" customWidth="1"/>
    <col min="5857" max="5857" width="9.1640625" style="1"/>
    <col min="5858" max="5859" width="9.33203125" style="1" bestFit="1" customWidth="1"/>
    <col min="5860" max="5860" width="9.1640625" style="1"/>
    <col min="5861" max="5861" width="9.33203125" style="1" bestFit="1" customWidth="1"/>
    <col min="5862" max="5862" width="13" style="1" bestFit="1" customWidth="1"/>
    <col min="5863" max="5864" width="9.33203125" style="1" bestFit="1" customWidth="1"/>
    <col min="5865" max="5865" width="12.1640625" style="1" bestFit="1" customWidth="1"/>
    <col min="5866" max="5872" width="9.33203125" style="1" bestFit="1" customWidth="1"/>
    <col min="5873" max="5873" width="9.1640625" style="1"/>
    <col min="5874" max="5875" width="9.33203125" style="1" bestFit="1" customWidth="1"/>
    <col min="5876" max="5876" width="9.1640625" style="1"/>
    <col min="5877" max="5877" width="9.33203125" style="1" bestFit="1" customWidth="1"/>
    <col min="5878" max="5878" width="13" style="1" bestFit="1" customWidth="1"/>
    <col min="5879" max="5880" width="9.33203125" style="1" bestFit="1" customWidth="1"/>
    <col min="5881" max="5881" width="12.1640625" style="1" bestFit="1" customWidth="1"/>
    <col min="5882" max="5888" width="9.33203125" style="1" bestFit="1" customWidth="1"/>
    <col min="5889" max="5889" width="9.1640625" style="1"/>
    <col min="5890" max="5891" width="9.33203125" style="1" bestFit="1" customWidth="1"/>
    <col min="5892" max="5892" width="9.1640625" style="1"/>
    <col min="5893" max="5893" width="9.33203125" style="1" bestFit="1" customWidth="1"/>
    <col min="5894" max="5894" width="13" style="1" bestFit="1" customWidth="1"/>
    <col min="5895" max="5896" width="9.33203125" style="1" bestFit="1" customWidth="1"/>
    <col min="5897" max="5897" width="12.1640625" style="1" bestFit="1" customWidth="1"/>
    <col min="5898" max="5904" width="9.33203125" style="1" bestFit="1" customWidth="1"/>
    <col min="5905" max="5905" width="9.1640625" style="1"/>
    <col min="5906" max="5907" width="9.33203125" style="1" bestFit="1" customWidth="1"/>
    <col min="5908" max="5908" width="9.1640625" style="1"/>
    <col min="5909" max="5909" width="9.33203125" style="1" bestFit="1" customWidth="1"/>
    <col min="5910" max="5910" width="13" style="1" bestFit="1" customWidth="1"/>
    <col min="5911" max="5912" width="9.33203125" style="1" bestFit="1" customWidth="1"/>
    <col min="5913" max="5913" width="12.1640625" style="1" bestFit="1" customWidth="1"/>
    <col min="5914" max="5920" width="9.33203125" style="1" bestFit="1" customWidth="1"/>
    <col min="5921" max="5921" width="9.1640625" style="1"/>
    <col min="5922" max="5923" width="9.33203125" style="1" bestFit="1" customWidth="1"/>
    <col min="5924" max="5924" width="9.1640625" style="1"/>
    <col min="5925" max="5925" width="9.33203125" style="1" bestFit="1" customWidth="1"/>
    <col min="5926" max="5926" width="13" style="1" bestFit="1" customWidth="1"/>
    <col min="5927" max="5928" width="9.33203125" style="1" bestFit="1" customWidth="1"/>
    <col min="5929" max="5929" width="12.1640625" style="1" bestFit="1" customWidth="1"/>
    <col min="5930" max="5936" width="9.33203125" style="1" bestFit="1" customWidth="1"/>
    <col min="5937" max="5937" width="9.1640625" style="1"/>
    <col min="5938" max="5939" width="9.33203125" style="1" bestFit="1" customWidth="1"/>
    <col min="5940" max="5940" width="9.1640625" style="1"/>
    <col min="5941" max="5941" width="9.33203125" style="1" bestFit="1" customWidth="1"/>
    <col min="5942" max="5942" width="13" style="1" bestFit="1" customWidth="1"/>
    <col min="5943" max="5944" width="9.33203125" style="1" bestFit="1" customWidth="1"/>
    <col min="5945" max="5945" width="12.1640625" style="1" bestFit="1" customWidth="1"/>
    <col min="5946" max="5952" width="9.33203125" style="1" bestFit="1" customWidth="1"/>
    <col min="5953" max="5953" width="9.1640625" style="1"/>
    <col min="5954" max="5955" width="9.33203125" style="1" bestFit="1" customWidth="1"/>
    <col min="5956" max="5956" width="9.1640625" style="1"/>
    <col min="5957" max="5957" width="9.33203125" style="1" bestFit="1" customWidth="1"/>
    <col min="5958" max="5958" width="13" style="1" bestFit="1" customWidth="1"/>
    <col min="5959" max="5960" width="9.33203125" style="1" bestFit="1" customWidth="1"/>
    <col min="5961" max="5961" width="12.1640625" style="1" bestFit="1" customWidth="1"/>
    <col min="5962" max="5968" width="9.33203125" style="1" bestFit="1" customWidth="1"/>
    <col min="5969" max="5969" width="9.1640625" style="1"/>
    <col min="5970" max="5971" width="9.33203125" style="1" bestFit="1" customWidth="1"/>
    <col min="5972" max="5972" width="9.1640625" style="1"/>
    <col min="5973" max="5973" width="9.33203125" style="1" bestFit="1" customWidth="1"/>
    <col min="5974" max="5974" width="13" style="1" bestFit="1" customWidth="1"/>
    <col min="5975" max="5976" width="9.33203125" style="1" bestFit="1" customWidth="1"/>
    <col min="5977" max="5977" width="12.1640625" style="1" bestFit="1" customWidth="1"/>
    <col min="5978" max="5984" width="9.33203125" style="1" bestFit="1" customWidth="1"/>
    <col min="5985" max="5985" width="9.1640625" style="1"/>
    <col min="5986" max="5987" width="9.33203125" style="1" bestFit="1" customWidth="1"/>
    <col min="5988" max="5988" width="9.1640625" style="1"/>
    <col min="5989" max="5989" width="9.33203125" style="1" bestFit="1" customWidth="1"/>
    <col min="5990" max="5990" width="13" style="1" bestFit="1" customWidth="1"/>
    <col min="5991" max="5992" width="9.33203125" style="1" bestFit="1" customWidth="1"/>
    <col min="5993" max="5993" width="12.1640625" style="1" bestFit="1" customWidth="1"/>
    <col min="5994" max="6000" width="9.33203125" style="1" bestFit="1" customWidth="1"/>
    <col min="6001" max="6001" width="9.1640625" style="1"/>
    <col min="6002" max="6003" width="9.33203125" style="1" bestFit="1" customWidth="1"/>
    <col min="6004" max="6004" width="9.1640625" style="1"/>
    <col min="6005" max="6005" width="9.33203125" style="1" bestFit="1" customWidth="1"/>
    <col min="6006" max="6006" width="13" style="1" bestFit="1" customWidth="1"/>
    <col min="6007" max="6008" width="9.33203125" style="1" bestFit="1" customWidth="1"/>
    <col min="6009" max="6009" width="12.1640625" style="1" bestFit="1" customWidth="1"/>
    <col min="6010" max="6016" width="9.33203125" style="1" bestFit="1" customWidth="1"/>
    <col min="6017" max="6017" width="9.1640625" style="1"/>
    <col min="6018" max="6019" width="9.33203125" style="1" bestFit="1" customWidth="1"/>
    <col min="6020" max="6020" width="9.1640625" style="1"/>
    <col min="6021" max="6021" width="9.33203125" style="1" bestFit="1" customWidth="1"/>
    <col min="6022" max="6022" width="13" style="1" bestFit="1" customWidth="1"/>
    <col min="6023" max="6024" width="9.33203125" style="1" bestFit="1" customWidth="1"/>
    <col min="6025" max="6025" width="12.1640625" style="1" bestFit="1" customWidth="1"/>
    <col min="6026" max="6032" width="9.33203125" style="1" bestFit="1" customWidth="1"/>
    <col min="6033" max="6033" width="9.1640625" style="1"/>
    <col min="6034" max="6035" width="9.33203125" style="1" bestFit="1" customWidth="1"/>
    <col min="6036" max="6036" width="9.1640625" style="1"/>
    <col min="6037" max="6037" width="9.33203125" style="1" bestFit="1" customWidth="1"/>
    <col min="6038" max="6038" width="13" style="1" bestFit="1" customWidth="1"/>
    <col min="6039" max="6040" width="9.33203125" style="1" bestFit="1" customWidth="1"/>
    <col min="6041" max="6041" width="12.1640625" style="1" bestFit="1" customWidth="1"/>
    <col min="6042" max="6048" width="9.33203125" style="1" bestFit="1" customWidth="1"/>
    <col min="6049" max="6049" width="9.1640625" style="1"/>
    <col min="6050" max="6051" width="9.33203125" style="1" bestFit="1" customWidth="1"/>
    <col min="6052" max="6052" width="9.1640625" style="1"/>
    <col min="6053" max="6053" width="9.33203125" style="1" bestFit="1" customWidth="1"/>
    <col min="6054" max="6054" width="13" style="1" bestFit="1" customWidth="1"/>
    <col min="6055" max="6056" width="9.33203125" style="1" bestFit="1" customWidth="1"/>
    <col min="6057" max="6057" width="12.1640625" style="1" bestFit="1" customWidth="1"/>
    <col min="6058" max="6064" width="9.33203125" style="1" bestFit="1" customWidth="1"/>
    <col min="6065" max="6065" width="9.1640625" style="1"/>
    <col min="6066" max="6067" width="9.33203125" style="1" bestFit="1" customWidth="1"/>
    <col min="6068" max="6068" width="9.1640625" style="1"/>
    <col min="6069" max="6069" width="9.33203125" style="1" bestFit="1" customWidth="1"/>
    <col min="6070" max="6070" width="13" style="1" bestFit="1" customWidth="1"/>
    <col min="6071" max="6072" width="9.33203125" style="1" bestFit="1" customWidth="1"/>
    <col min="6073" max="6073" width="12.1640625" style="1" bestFit="1" customWidth="1"/>
    <col min="6074" max="6080" width="9.33203125" style="1" bestFit="1" customWidth="1"/>
    <col min="6081" max="6081" width="9.1640625" style="1"/>
    <col min="6082" max="6083" width="9.33203125" style="1" bestFit="1" customWidth="1"/>
    <col min="6084" max="6084" width="9.1640625" style="1"/>
    <col min="6085" max="6085" width="9.33203125" style="1" bestFit="1" customWidth="1"/>
    <col min="6086" max="6086" width="13" style="1" bestFit="1" customWidth="1"/>
    <col min="6087" max="6088" width="9.33203125" style="1" bestFit="1" customWidth="1"/>
    <col min="6089" max="6089" width="12.1640625" style="1" bestFit="1" customWidth="1"/>
    <col min="6090" max="6096" width="9.33203125" style="1" bestFit="1" customWidth="1"/>
    <col min="6097" max="6097" width="9.1640625" style="1"/>
    <col min="6098" max="6099" width="9.33203125" style="1" bestFit="1" customWidth="1"/>
    <col min="6100" max="6100" width="9.1640625" style="1"/>
    <col min="6101" max="6101" width="9.33203125" style="1" bestFit="1" customWidth="1"/>
    <col min="6102" max="6102" width="13" style="1" bestFit="1" customWidth="1"/>
    <col min="6103" max="6104" width="9.33203125" style="1" bestFit="1" customWidth="1"/>
    <col min="6105" max="6105" width="12.1640625" style="1" bestFit="1" customWidth="1"/>
    <col min="6106" max="6112" width="9.33203125" style="1" bestFit="1" customWidth="1"/>
    <col min="6113" max="6113" width="9.1640625" style="1"/>
    <col min="6114" max="6115" width="9.33203125" style="1" bestFit="1" customWidth="1"/>
    <col min="6116" max="6116" width="9.1640625" style="1"/>
    <col min="6117" max="6117" width="9.33203125" style="1" bestFit="1" customWidth="1"/>
    <col min="6118" max="6118" width="13" style="1" bestFit="1" customWidth="1"/>
    <col min="6119" max="6120" width="9.33203125" style="1" bestFit="1" customWidth="1"/>
    <col min="6121" max="6121" width="12.1640625" style="1" bestFit="1" customWidth="1"/>
    <col min="6122" max="6128" width="9.33203125" style="1" bestFit="1" customWidth="1"/>
    <col min="6129" max="6129" width="9.1640625" style="1"/>
    <col min="6130" max="6131" width="9.33203125" style="1" bestFit="1" customWidth="1"/>
    <col min="6132" max="6132" width="9.1640625" style="1"/>
    <col min="6133" max="6133" width="9.33203125" style="1" bestFit="1" customWidth="1"/>
    <col min="6134" max="6134" width="13" style="1" bestFit="1" customWidth="1"/>
    <col min="6135" max="6136" width="9.33203125" style="1" bestFit="1" customWidth="1"/>
    <col min="6137" max="6137" width="12.1640625" style="1" bestFit="1" customWidth="1"/>
    <col min="6138" max="6144" width="9.33203125" style="1" bestFit="1" customWidth="1"/>
    <col min="6145" max="6145" width="9.1640625" style="1"/>
    <col min="6146" max="6147" width="9.33203125" style="1" bestFit="1" customWidth="1"/>
    <col min="6148" max="6148" width="9.1640625" style="1"/>
    <col min="6149" max="6149" width="9.33203125" style="1" bestFit="1" customWidth="1"/>
    <col min="6150" max="6150" width="13" style="1" bestFit="1" customWidth="1"/>
    <col min="6151" max="6152" width="9.33203125" style="1" bestFit="1" customWidth="1"/>
    <col min="6153" max="6153" width="12.1640625" style="1" bestFit="1" customWidth="1"/>
    <col min="6154" max="6160" width="9.33203125" style="1" bestFit="1" customWidth="1"/>
    <col min="6161" max="6161" width="9.1640625" style="1"/>
    <col min="6162" max="6163" width="9.33203125" style="1" bestFit="1" customWidth="1"/>
    <col min="6164" max="6164" width="9.1640625" style="1"/>
    <col min="6165" max="6165" width="9.33203125" style="1" bestFit="1" customWidth="1"/>
    <col min="6166" max="6166" width="13" style="1" bestFit="1" customWidth="1"/>
    <col min="6167" max="6168" width="9.33203125" style="1" bestFit="1" customWidth="1"/>
    <col min="6169" max="6169" width="12.1640625" style="1" bestFit="1" customWidth="1"/>
    <col min="6170" max="6176" width="9.33203125" style="1" bestFit="1" customWidth="1"/>
    <col min="6177" max="6177" width="9.1640625" style="1"/>
    <col min="6178" max="6179" width="9.33203125" style="1" bestFit="1" customWidth="1"/>
    <col min="6180" max="6180" width="9.1640625" style="1"/>
    <col min="6181" max="6181" width="9.33203125" style="1" bestFit="1" customWidth="1"/>
    <col min="6182" max="6182" width="13" style="1" bestFit="1" customWidth="1"/>
    <col min="6183" max="6184" width="9.33203125" style="1" bestFit="1" customWidth="1"/>
    <col min="6185" max="6185" width="12.1640625" style="1" bestFit="1" customWidth="1"/>
    <col min="6186" max="6192" width="9.33203125" style="1" bestFit="1" customWidth="1"/>
    <col min="6193" max="6193" width="9.1640625" style="1"/>
    <col min="6194" max="6195" width="9.33203125" style="1" bestFit="1" customWidth="1"/>
    <col min="6196" max="6196" width="9.1640625" style="1"/>
    <col min="6197" max="6197" width="9.33203125" style="1" bestFit="1" customWidth="1"/>
    <col min="6198" max="6198" width="13" style="1" bestFit="1" customWidth="1"/>
    <col min="6199" max="6200" width="9.33203125" style="1" bestFit="1" customWidth="1"/>
    <col min="6201" max="6201" width="12.1640625" style="1" bestFit="1" customWidth="1"/>
    <col min="6202" max="6208" width="9.33203125" style="1" bestFit="1" customWidth="1"/>
    <col min="6209" max="6209" width="9.1640625" style="1"/>
    <col min="6210" max="6211" width="9.33203125" style="1" bestFit="1" customWidth="1"/>
    <col min="6212" max="6212" width="9.1640625" style="1"/>
    <col min="6213" max="6213" width="9.33203125" style="1" bestFit="1" customWidth="1"/>
    <col min="6214" max="6214" width="13" style="1" bestFit="1" customWidth="1"/>
    <col min="6215" max="6216" width="9.33203125" style="1" bestFit="1" customWidth="1"/>
    <col min="6217" max="6217" width="12.1640625" style="1" bestFit="1" customWidth="1"/>
    <col min="6218" max="6224" width="9.33203125" style="1" bestFit="1" customWidth="1"/>
    <col min="6225" max="6225" width="9.1640625" style="1"/>
    <col min="6226" max="6227" width="9.33203125" style="1" bestFit="1" customWidth="1"/>
    <col min="6228" max="6228" width="9.1640625" style="1"/>
    <col min="6229" max="6229" width="9.33203125" style="1" bestFit="1" customWidth="1"/>
    <col min="6230" max="6230" width="13" style="1" bestFit="1" customWidth="1"/>
    <col min="6231" max="6232" width="9.33203125" style="1" bestFit="1" customWidth="1"/>
    <col min="6233" max="6233" width="12.1640625" style="1" bestFit="1" customWidth="1"/>
    <col min="6234" max="6240" width="9.33203125" style="1" bestFit="1" customWidth="1"/>
    <col min="6241" max="6241" width="9.1640625" style="1"/>
    <col min="6242" max="6243" width="9.33203125" style="1" bestFit="1" customWidth="1"/>
    <col min="6244" max="6244" width="9.1640625" style="1"/>
    <col min="6245" max="6245" width="9.33203125" style="1" bestFit="1" customWidth="1"/>
    <col min="6246" max="6246" width="13" style="1" bestFit="1" customWidth="1"/>
    <col min="6247" max="6248" width="9.33203125" style="1" bestFit="1" customWidth="1"/>
    <col min="6249" max="6249" width="12.1640625" style="1" bestFit="1" customWidth="1"/>
    <col min="6250" max="6256" width="9.33203125" style="1" bestFit="1" customWidth="1"/>
    <col min="6257" max="6257" width="9.1640625" style="1"/>
    <col min="6258" max="6259" width="9.33203125" style="1" bestFit="1" customWidth="1"/>
    <col min="6260" max="6260" width="9.1640625" style="1"/>
    <col min="6261" max="6261" width="9.33203125" style="1" bestFit="1" customWidth="1"/>
    <col min="6262" max="6262" width="13" style="1" bestFit="1" customWidth="1"/>
    <col min="6263" max="6264" width="9.33203125" style="1" bestFit="1" customWidth="1"/>
    <col min="6265" max="6265" width="12.1640625" style="1" bestFit="1" customWidth="1"/>
    <col min="6266" max="6272" width="9.33203125" style="1" bestFit="1" customWidth="1"/>
    <col min="6273" max="6273" width="9.1640625" style="1"/>
    <col min="6274" max="6275" width="9.33203125" style="1" bestFit="1" customWidth="1"/>
    <col min="6276" max="6276" width="9.1640625" style="1"/>
    <col min="6277" max="6277" width="9.33203125" style="1" bestFit="1" customWidth="1"/>
    <col min="6278" max="6278" width="13" style="1" bestFit="1" customWidth="1"/>
    <col min="6279" max="6280" width="9.33203125" style="1" bestFit="1" customWidth="1"/>
    <col min="6281" max="6281" width="12.1640625" style="1" bestFit="1" customWidth="1"/>
    <col min="6282" max="6288" width="9.33203125" style="1" bestFit="1" customWidth="1"/>
    <col min="6289" max="6289" width="9.1640625" style="1"/>
    <col min="6290" max="6291" width="9.33203125" style="1" bestFit="1" customWidth="1"/>
    <col min="6292" max="6292" width="9.1640625" style="1"/>
    <col min="6293" max="6293" width="9.33203125" style="1" bestFit="1" customWidth="1"/>
    <col min="6294" max="6294" width="13" style="1" bestFit="1" customWidth="1"/>
    <col min="6295" max="6296" width="9.33203125" style="1" bestFit="1" customWidth="1"/>
    <col min="6297" max="6297" width="12.1640625" style="1" bestFit="1" customWidth="1"/>
    <col min="6298" max="6304" width="9.33203125" style="1" bestFit="1" customWidth="1"/>
    <col min="6305" max="6305" width="9.1640625" style="1"/>
    <col min="6306" max="6307" width="9.33203125" style="1" bestFit="1" customWidth="1"/>
    <col min="6308" max="6308" width="9.1640625" style="1"/>
    <col min="6309" max="6309" width="9.33203125" style="1" bestFit="1" customWidth="1"/>
    <col min="6310" max="6310" width="13" style="1" bestFit="1" customWidth="1"/>
    <col min="6311" max="6312" width="9.33203125" style="1" bestFit="1" customWidth="1"/>
    <col min="6313" max="6313" width="12.1640625" style="1" bestFit="1" customWidth="1"/>
    <col min="6314" max="6320" width="9.33203125" style="1" bestFit="1" customWidth="1"/>
    <col min="6321" max="6321" width="9.1640625" style="1"/>
    <col min="6322" max="6323" width="9.33203125" style="1" bestFit="1" customWidth="1"/>
    <col min="6324" max="6324" width="9.1640625" style="1"/>
    <col min="6325" max="6325" width="9.33203125" style="1" bestFit="1" customWidth="1"/>
    <col min="6326" max="6326" width="13" style="1" bestFit="1" customWidth="1"/>
    <col min="6327" max="6328" width="9.33203125" style="1" bestFit="1" customWidth="1"/>
    <col min="6329" max="6329" width="12.1640625" style="1" bestFit="1" customWidth="1"/>
    <col min="6330" max="6336" width="9.33203125" style="1" bestFit="1" customWidth="1"/>
    <col min="6337" max="6337" width="9.1640625" style="1"/>
    <col min="6338" max="6339" width="9.33203125" style="1" bestFit="1" customWidth="1"/>
    <col min="6340" max="6340" width="9.1640625" style="1"/>
    <col min="6341" max="6341" width="9.33203125" style="1" bestFit="1" customWidth="1"/>
    <col min="6342" max="6342" width="13" style="1" bestFit="1" customWidth="1"/>
    <col min="6343" max="6344" width="9.33203125" style="1" bestFit="1" customWidth="1"/>
    <col min="6345" max="6345" width="12.1640625" style="1" bestFit="1" customWidth="1"/>
    <col min="6346" max="6352" width="9.33203125" style="1" bestFit="1" customWidth="1"/>
    <col min="6353" max="6353" width="9.1640625" style="1"/>
    <col min="6354" max="6355" width="9.33203125" style="1" bestFit="1" customWidth="1"/>
    <col min="6356" max="6356" width="9.1640625" style="1"/>
    <col min="6357" max="6357" width="9.33203125" style="1" bestFit="1" customWidth="1"/>
    <col min="6358" max="6358" width="13" style="1" bestFit="1" customWidth="1"/>
    <col min="6359" max="6360" width="9.33203125" style="1" bestFit="1" customWidth="1"/>
    <col min="6361" max="6361" width="12.1640625" style="1" bestFit="1" customWidth="1"/>
    <col min="6362" max="6368" width="9.33203125" style="1" bestFit="1" customWidth="1"/>
    <col min="6369" max="6369" width="9.1640625" style="1"/>
    <col min="6370" max="6371" width="9.33203125" style="1" bestFit="1" customWidth="1"/>
    <col min="6372" max="6372" width="9.1640625" style="1"/>
    <col min="6373" max="6373" width="9.33203125" style="1" bestFit="1" customWidth="1"/>
    <col min="6374" max="6374" width="13" style="1" bestFit="1" customWidth="1"/>
    <col min="6375" max="6376" width="9.33203125" style="1" bestFit="1" customWidth="1"/>
    <col min="6377" max="6377" width="12.1640625" style="1" bestFit="1" customWidth="1"/>
    <col min="6378" max="6384" width="9.33203125" style="1" bestFit="1" customWidth="1"/>
    <col min="6385" max="6385" width="9.1640625" style="1"/>
    <col min="6386" max="6387" width="9.33203125" style="1" bestFit="1" customWidth="1"/>
    <col min="6388" max="6388" width="9.1640625" style="1"/>
    <col min="6389" max="6389" width="9.33203125" style="1" bestFit="1" customWidth="1"/>
    <col min="6390" max="6390" width="13" style="1" bestFit="1" customWidth="1"/>
    <col min="6391" max="6392" width="9.33203125" style="1" bestFit="1" customWidth="1"/>
    <col min="6393" max="6393" width="12.1640625" style="1" bestFit="1" customWidth="1"/>
    <col min="6394" max="6400" width="9.33203125" style="1" bestFit="1" customWidth="1"/>
    <col min="6401" max="6401" width="9.1640625" style="1"/>
    <col min="6402" max="6403" width="9.33203125" style="1" bestFit="1" customWidth="1"/>
    <col min="6404" max="6404" width="9.1640625" style="1"/>
    <col min="6405" max="6405" width="9.33203125" style="1" bestFit="1" customWidth="1"/>
    <col min="6406" max="6406" width="13" style="1" bestFit="1" customWidth="1"/>
    <col min="6407" max="6408" width="9.33203125" style="1" bestFit="1" customWidth="1"/>
    <col min="6409" max="6409" width="12.1640625" style="1" bestFit="1" customWidth="1"/>
    <col min="6410" max="6416" width="9.33203125" style="1" bestFit="1" customWidth="1"/>
    <col min="6417" max="6417" width="9.1640625" style="1"/>
    <col min="6418" max="6419" width="9.33203125" style="1" bestFit="1" customWidth="1"/>
    <col min="6420" max="6420" width="9.1640625" style="1"/>
    <col min="6421" max="6421" width="9.33203125" style="1" bestFit="1" customWidth="1"/>
    <col min="6422" max="6422" width="13" style="1" bestFit="1" customWidth="1"/>
    <col min="6423" max="6424" width="9.33203125" style="1" bestFit="1" customWidth="1"/>
    <col min="6425" max="6425" width="12.1640625" style="1" bestFit="1" customWidth="1"/>
    <col min="6426" max="6432" width="9.33203125" style="1" bestFit="1" customWidth="1"/>
    <col min="6433" max="6433" width="9.1640625" style="1"/>
    <col min="6434" max="6435" width="9.33203125" style="1" bestFit="1" customWidth="1"/>
    <col min="6436" max="6436" width="9.1640625" style="1"/>
    <col min="6437" max="6437" width="9.33203125" style="1" bestFit="1" customWidth="1"/>
    <col min="6438" max="6438" width="13" style="1" bestFit="1" customWidth="1"/>
    <col min="6439" max="6440" width="9.33203125" style="1" bestFit="1" customWidth="1"/>
    <col min="6441" max="6441" width="12.1640625" style="1" bestFit="1" customWidth="1"/>
    <col min="6442" max="6448" width="9.33203125" style="1" bestFit="1" customWidth="1"/>
    <col min="6449" max="6449" width="9.1640625" style="1"/>
    <col min="6450" max="6451" width="9.33203125" style="1" bestFit="1" customWidth="1"/>
    <col min="6452" max="6452" width="9.1640625" style="1"/>
    <col min="6453" max="6453" width="9.33203125" style="1" bestFit="1" customWidth="1"/>
    <col min="6454" max="6454" width="13" style="1" bestFit="1" customWidth="1"/>
    <col min="6455" max="6456" width="9.33203125" style="1" bestFit="1" customWidth="1"/>
    <col min="6457" max="6457" width="12.1640625" style="1" bestFit="1" customWidth="1"/>
    <col min="6458" max="6464" width="9.33203125" style="1" bestFit="1" customWidth="1"/>
    <col min="6465" max="6465" width="9.1640625" style="1"/>
    <col min="6466" max="6467" width="9.33203125" style="1" bestFit="1" customWidth="1"/>
    <col min="6468" max="6468" width="9.1640625" style="1"/>
    <col min="6469" max="6469" width="9.33203125" style="1" bestFit="1" customWidth="1"/>
    <col min="6470" max="6470" width="13" style="1" bestFit="1" customWidth="1"/>
    <col min="6471" max="6472" width="9.33203125" style="1" bestFit="1" customWidth="1"/>
    <col min="6473" max="6473" width="12.1640625" style="1" bestFit="1" customWidth="1"/>
    <col min="6474" max="6480" width="9.33203125" style="1" bestFit="1" customWidth="1"/>
    <col min="6481" max="6481" width="9.1640625" style="1"/>
    <col min="6482" max="6483" width="9.33203125" style="1" bestFit="1" customWidth="1"/>
    <col min="6484" max="6484" width="9.1640625" style="1"/>
    <col min="6485" max="6485" width="9.33203125" style="1" bestFit="1" customWidth="1"/>
    <col min="6486" max="6486" width="13" style="1" bestFit="1" customWidth="1"/>
    <col min="6487" max="6488" width="9.33203125" style="1" bestFit="1" customWidth="1"/>
    <col min="6489" max="6489" width="12.1640625" style="1" bestFit="1" customWidth="1"/>
    <col min="6490" max="6496" width="9.33203125" style="1" bestFit="1" customWidth="1"/>
    <col min="6497" max="6497" width="9.1640625" style="1"/>
    <col min="6498" max="6499" width="9.33203125" style="1" bestFit="1" customWidth="1"/>
    <col min="6500" max="6500" width="9.1640625" style="1"/>
    <col min="6501" max="6501" width="9.33203125" style="1" bestFit="1" customWidth="1"/>
    <col min="6502" max="6502" width="13" style="1" bestFit="1" customWidth="1"/>
    <col min="6503" max="6504" width="9.33203125" style="1" bestFit="1" customWidth="1"/>
    <col min="6505" max="6505" width="12.1640625" style="1" bestFit="1" customWidth="1"/>
    <col min="6506" max="6512" width="9.33203125" style="1" bestFit="1" customWidth="1"/>
    <col min="6513" max="6513" width="9.1640625" style="1"/>
    <col min="6514" max="6515" width="9.33203125" style="1" bestFit="1" customWidth="1"/>
    <col min="6516" max="6516" width="9.1640625" style="1"/>
    <col min="6517" max="6517" width="9.33203125" style="1" bestFit="1" customWidth="1"/>
    <col min="6518" max="6518" width="13" style="1" bestFit="1" customWidth="1"/>
    <col min="6519" max="6520" width="9.33203125" style="1" bestFit="1" customWidth="1"/>
    <col min="6521" max="6521" width="12.1640625" style="1" bestFit="1" customWidth="1"/>
    <col min="6522" max="6528" width="9.33203125" style="1" bestFit="1" customWidth="1"/>
    <col min="6529" max="6529" width="9.1640625" style="1"/>
    <col min="6530" max="6531" width="9.33203125" style="1" bestFit="1" customWidth="1"/>
    <col min="6532" max="6532" width="9.1640625" style="1"/>
    <col min="6533" max="6533" width="9.33203125" style="1" bestFit="1" customWidth="1"/>
    <col min="6534" max="6534" width="13" style="1" bestFit="1" customWidth="1"/>
    <col min="6535" max="6536" width="9.33203125" style="1" bestFit="1" customWidth="1"/>
    <col min="6537" max="6537" width="12.1640625" style="1" bestFit="1" customWidth="1"/>
    <col min="6538" max="6544" width="9.33203125" style="1" bestFit="1" customWidth="1"/>
    <col min="6545" max="6545" width="9.1640625" style="1"/>
    <col min="6546" max="6547" width="9.33203125" style="1" bestFit="1" customWidth="1"/>
    <col min="6548" max="6548" width="9.1640625" style="1"/>
    <col min="6549" max="6549" width="9.33203125" style="1" bestFit="1" customWidth="1"/>
    <col min="6550" max="6550" width="13" style="1" bestFit="1" customWidth="1"/>
    <col min="6551" max="6552" width="9.33203125" style="1" bestFit="1" customWidth="1"/>
    <col min="6553" max="6553" width="12.1640625" style="1" bestFit="1" customWidth="1"/>
    <col min="6554" max="6560" width="9.33203125" style="1" bestFit="1" customWidth="1"/>
    <col min="6561" max="6561" width="9.1640625" style="1"/>
    <col min="6562" max="6563" width="9.33203125" style="1" bestFit="1" customWidth="1"/>
    <col min="6564" max="6564" width="9.1640625" style="1"/>
    <col min="6565" max="6565" width="9.33203125" style="1" bestFit="1" customWidth="1"/>
    <col min="6566" max="6566" width="13" style="1" bestFit="1" customWidth="1"/>
    <col min="6567" max="6568" width="9.33203125" style="1" bestFit="1" customWidth="1"/>
    <col min="6569" max="6569" width="12.1640625" style="1" bestFit="1" customWidth="1"/>
    <col min="6570" max="6576" width="9.33203125" style="1" bestFit="1" customWidth="1"/>
    <col min="6577" max="6577" width="9.1640625" style="1"/>
    <col min="6578" max="6579" width="9.33203125" style="1" bestFit="1" customWidth="1"/>
    <col min="6580" max="6580" width="9.1640625" style="1"/>
    <col min="6581" max="6581" width="9.33203125" style="1" bestFit="1" customWidth="1"/>
    <col min="6582" max="6582" width="13" style="1" bestFit="1" customWidth="1"/>
    <col min="6583" max="6584" width="9.33203125" style="1" bestFit="1" customWidth="1"/>
    <col min="6585" max="6585" width="12.1640625" style="1" bestFit="1" customWidth="1"/>
    <col min="6586" max="6592" width="9.33203125" style="1" bestFit="1" customWidth="1"/>
    <col min="6593" max="6593" width="9.1640625" style="1"/>
    <col min="6594" max="6595" width="9.33203125" style="1" bestFit="1" customWidth="1"/>
    <col min="6596" max="6596" width="9.1640625" style="1"/>
    <col min="6597" max="6597" width="9.33203125" style="1" bestFit="1" customWidth="1"/>
    <col min="6598" max="6598" width="13" style="1" bestFit="1" customWidth="1"/>
    <col min="6599" max="6600" width="9.33203125" style="1" bestFit="1" customWidth="1"/>
    <col min="6601" max="6601" width="12.1640625" style="1" bestFit="1" customWidth="1"/>
    <col min="6602" max="6608" width="9.33203125" style="1" bestFit="1" customWidth="1"/>
    <col min="6609" max="6609" width="9.1640625" style="1"/>
    <col min="6610" max="6611" width="9.33203125" style="1" bestFit="1" customWidth="1"/>
    <col min="6612" max="6612" width="9.1640625" style="1"/>
    <col min="6613" max="6613" width="9.33203125" style="1" bestFit="1" customWidth="1"/>
    <col min="6614" max="6614" width="13" style="1" bestFit="1" customWidth="1"/>
    <col min="6615" max="6616" width="9.33203125" style="1" bestFit="1" customWidth="1"/>
    <col min="6617" max="6617" width="12.1640625" style="1" bestFit="1" customWidth="1"/>
    <col min="6618" max="6624" width="9.33203125" style="1" bestFit="1" customWidth="1"/>
    <col min="6625" max="6625" width="9.1640625" style="1"/>
    <col min="6626" max="6627" width="9.33203125" style="1" bestFit="1" customWidth="1"/>
    <col min="6628" max="6628" width="9.1640625" style="1"/>
    <col min="6629" max="6629" width="9.33203125" style="1" bestFit="1" customWidth="1"/>
    <col min="6630" max="6630" width="13" style="1" bestFit="1" customWidth="1"/>
    <col min="6631" max="6632" width="9.33203125" style="1" bestFit="1" customWidth="1"/>
    <col min="6633" max="6633" width="12.1640625" style="1" bestFit="1" customWidth="1"/>
    <col min="6634" max="6640" width="9.33203125" style="1" bestFit="1" customWidth="1"/>
    <col min="6641" max="6641" width="9.1640625" style="1"/>
    <col min="6642" max="6643" width="9.33203125" style="1" bestFit="1" customWidth="1"/>
    <col min="6644" max="6644" width="9.1640625" style="1"/>
    <col min="6645" max="6645" width="9.33203125" style="1" bestFit="1" customWidth="1"/>
    <col min="6646" max="6646" width="13" style="1" bestFit="1" customWidth="1"/>
    <col min="6647" max="6648" width="9.33203125" style="1" bestFit="1" customWidth="1"/>
    <col min="6649" max="6649" width="12.1640625" style="1" bestFit="1" customWidth="1"/>
    <col min="6650" max="6656" width="9.33203125" style="1" bestFit="1" customWidth="1"/>
    <col min="6657" max="6657" width="9.1640625" style="1"/>
    <col min="6658" max="6659" width="9.33203125" style="1" bestFit="1" customWidth="1"/>
    <col min="6660" max="6660" width="9.1640625" style="1"/>
    <col min="6661" max="6661" width="9.33203125" style="1" bestFit="1" customWidth="1"/>
    <col min="6662" max="6662" width="13" style="1" bestFit="1" customWidth="1"/>
    <col min="6663" max="6664" width="9.33203125" style="1" bestFit="1" customWidth="1"/>
    <col min="6665" max="6665" width="12.1640625" style="1" bestFit="1" customWidth="1"/>
    <col min="6666" max="6672" width="9.33203125" style="1" bestFit="1" customWidth="1"/>
    <col min="6673" max="6673" width="9.1640625" style="1"/>
    <col min="6674" max="6675" width="9.33203125" style="1" bestFit="1" customWidth="1"/>
    <col min="6676" max="6676" width="9.1640625" style="1"/>
    <col min="6677" max="6677" width="9.33203125" style="1" bestFit="1" customWidth="1"/>
    <col min="6678" max="6678" width="13" style="1" bestFit="1" customWidth="1"/>
    <col min="6679" max="6680" width="9.33203125" style="1" bestFit="1" customWidth="1"/>
    <col min="6681" max="6681" width="12.1640625" style="1" bestFit="1" customWidth="1"/>
    <col min="6682" max="6688" width="9.33203125" style="1" bestFit="1" customWidth="1"/>
    <col min="6689" max="6689" width="9.1640625" style="1"/>
    <col min="6690" max="6691" width="9.33203125" style="1" bestFit="1" customWidth="1"/>
    <col min="6692" max="6692" width="9.1640625" style="1"/>
    <col min="6693" max="6693" width="9.33203125" style="1" bestFit="1" customWidth="1"/>
    <col min="6694" max="6694" width="13" style="1" bestFit="1" customWidth="1"/>
    <col min="6695" max="6696" width="9.33203125" style="1" bestFit="1" customWidth="1"/>
    <col min="6697" max="6697" width="12.1640625" style="1" bestFit="1" customWidth="1"/>
    <col min="6698" max="6704" width="9.33203125" style="1" bestFit="1" customWidth="1"/>
    <col min="6705" max="6705" width="9.1640625" style="1"/>
    <col min="6706" max="6707" width="9.33203125" style="1" bestFit="1" customWidth="1"/>
    <col min="6708" max="6708" width="9.1640625" style="1"/>
    <col min="6709" max="6709" width="9.33203125" style="1" bestFit="1" customWidth="1"/>
    <col min="6710" max="6710" width="13" style="1" bestFit="1" customWidth="1"/>
    <col min="6711" max="6712" width="9.33203125" style="1" bestFit="1" customWidth="1"/>
    <col min="6713" max="6713" width="12.1640625" style="1" bestFit="1" customWidth="1"/>
    <col min="6714" max="6720" width="9.33203125" style="1" bestFit="1" customWidth="1"/>
    <col min="6721" max="6721" width="9.1640625" style="1"/>
    <col min="6722" max="6723" width="9.33203125" style="1" bestFit="1" customWidth="1"/>
    <col min="6724" max="6724" width="9.1640625" style="1"/>
    <col min="6725" max="6725" width="9.33203125" style="1" bestFit="1" customWidth="1"/>
    <col min="6726" max="6726" width="13" style="1" bestFit="1" customWidth="1"/>
    <col min="6727" max="6728" width="9.33203125" style="1" bestFit="1" customWidth="1"/>
    <col min="6729" max="6729" width="12.1640625" style="1" bestFit="1" customWidth="1"/>
    <col min="6730" max="6736" width="9.33203125" style="1" bestFit="1" customWidth="1"/>
    <col min="6737" max="6737" width="9.1640625" style="1"/>
    <col min="6738" max="6739" width="9.33203125" style="1" bestFit="1" customWidth="1"/>
    <col min="6740" max="6740" width="9.1640625" style="1"/>
    <col min="6741" max="6741" width="9.33203125" style="1" bestFit="1" customWidth="1"/>
    <col min="6742" max="6742" width="13" style="1" bestFit="1" customWidth="1"/>
    <col min="6743" max="6744" width="9.33203125" style="1" bestFit="1" customWidth="1"/>
    <col min="6745" max="6745" width="12.1640625" style="1" bestFit="1" customWidth="1"/>
    <col min="6746" max="6752" width="9.33203125" style="1" bestFit="1" customWidth="1"/>
    <col min="6753" max="6753" width="9.1640625" style="1"/>
    <col min="6754" max="6755" width="9.33203125" style="1" bestFit="1" customWidth="1"/>
    <col min="6756" max="6756" width="9.1640625" style="1"/>
    <col min="6757" max="6757" width="9.33203125" style="1" bestFit="1" customWidth="1"/>
    <col min="6758" max="6758" width="13" style="1" bestFit="1" customWidth="1"/>
    <col min="6759" max="6760" width="9.33203125" style="1" bestFit="1" customWidth="1"/>
    <col min="6761" max="6761" width="12.1640625" style="1" bestFit="1" customWidth="1"/>
    <col min="6762" max="6768" width="9.33203125" style="1" bestFit="1" customWidth="1"/>
    <col min="6769" max="6769" width="9.1640625" style="1"/>
    <col min="6770" max="6771" width="9.33203125" style="1" bestFit="1" customWidth="1"/>
    <col min="6772" max="6772" width="9.1640625" style="1"/>
    <col min="6773" max="6773" width="9.33203125" style="1" bestFit="1" customWidth="1"/>
    <col min="6774" max="6774" width="13" style="1" bestFit="1" customWidth="1"/>
    <col min="6775" max="6776" width="9.33203125" style="1" bestFit="1" customWidth="1"/>
    <col min="6777" max="6777" width="12.1640625" style="1" bestFit="1" customWidth="1"/>
    <col min="6778" max="6784" width="9.33203125" style="1" bestFit="1" customWidth="1"/>
    <col min="6785" max="6785" width="9.1640625" style="1"/>
    <col min="6786" max="6787" width="9.33203125" style="1" bestFit="1" customWidth="1"/>
    <col min="6788" max="6788" width="9.1640625" style="1"/>
    <col min="6789" max="6789" width="9.33203125" style="1" bestFit="1" customWidth="1"/>
    <col min="6790" max="6790" width="13" style="1" bestFit="1" customWidth="1"/>
    <col min="6791" max="6792" width="9.33203125" style="1" bestFit="1" customWidth="1"/>
    <col min="6793" max="6793" width="12.1640625" style="1" bestFit="1" customWidth="1"/>
    <col min="6794" max="6800" width="9.33203125" style="1" bestFit="1" customWidth="1"/>
    <col min="6801" max="6801" width="9.1640625" style="1"/>
    <col min="6802" max="6803" width="9.33203125" style="1" bestFit="1" customWidth="1"/>
    <col min="6804" max="6804" width="9.1640625" style="1"/>
    <col min="6805" max="6805" width="9.33203125" style="1" bestFit="1" customWidth="1"/>
    <col min="6806" max="6806" width="13" style="1" bestFit="1" customWidth="1"/>
    <col min="6807" max="6808" width="9.33203125" style="1" bestFit="1" customWidth="1"/>
    <col min="6809" max="6809" width="12.1640625" style="1" bestFit="1" customWidth="1"/>
    <col min="6810" max="6816" width="9.33203125" style="1" bestFit="1" customWidth="1"/>
    <col min="6817" max="6817" width="9.1640625" style="1"/>
    <col min="6818" max="6819" width="9.33203125" style="1" bestFit="1" customWidth="1"/>
    <col min="6820" max="6820" width="9.1640625" style="1"/>
    <col min="6821" max="6821" width="9.33203125" style="1" bestFit="1" customWidth="1"/>
    <col min="6822" max="6822" width="13" style="1" bestFit="1" customWidth="1"/>
    <col min="6823" max="6824" width="9.33203125" style="1" bestFit="1" customWidth="1"/>
    <col min="6825" max="6825" width="12.1640625" style="1" bestFit="1" customWidth="1"/>
    <col min="6826" max="6832" width="9.33203125" style="1" bestFit="1" customWidth="1"/>
    <col min="6833" max="6833" width="9.1640625" style="1"/>
    <col min="6834" max="6835" width="9.33203125" style="1" bestFit="1" customWidth="1"/>
    <col min="6836" max="6836" width="9.1640625" style="1"/>
    <col min="6837" max="6837" width="9.33203125" style="1" bestFit="1" customWidth="1"/>
    <col min="6838" max="6838" width="13" style="1" bestFit="1" customWidth="1"/>
    <col min="6839" max="6840" width="9.33203125" style="1" bestFit="1" customWidth="1"/>
    <col min="6841" max="6841" width="12.1640625" style="1" bestFit="1" customWidth="1"/>
    <col min="6842" max="6848" width="9.33203125" style="1" bestFit="1" customWidth="1"/>
    <col min="6849" max="6849" width="9.1640625" style="1"/>
    <col min="6850" max="6851" width="9.33203125" style="1" bestFit="1" customWidth="1"/>
    <col min="6852" max="6852" width="9.1640625" style="1"/>
    <col min="6853" max="6853" width="9.33203125" style="1" bestFit="1" customWidth="1"/>
    <col min="6854" max="6854" width="13" style="1" bestFit="1" customWidth="1"/>
    <col min="6855" max="6856" width="9.33203125" style="1" bestFit="1" customWidth="1"/>
    <col min="6857" max="6857" width="12.1640625" style="1" bestFit="1" customWidth="1"/>
    <col min="6858" max="6864" width="9.33203125" style="1" bestFit="1" customWidth="1"/>
    <col min="6865" max="6865" width="9.1640625" style="1"/>
    <col min="6866" max="6867" width="9.33203125" style="1" bestFit="1" customWidth="1"/>
    <col min="6868" max="6868" width="9.1640625" style="1"/>
    <col min="6869" max="6869" width="9.33203125" style="1" bestFit="1" customWidth="1"/>
    <col min="6870" max="6870" width="13" style="1" bestFit="1" customWidth="1"/>
    <col min="6871" max="6872" width="9.33203125" style="1" bestFit="1" customWidth="1"/>
    <col min="6873" max="6873" width="12.1640625" style="1" bestFit="1" customWidth="1"/>
    <col min="6874" max="6880" width="9.33203125" style="1" bestFit="1" customWidth="1"/>
    <col min="6881" max="6881" width="9.1640625" style="1"/>
    <col min="6882" max="6883" width="9.33203125" style="1" bestFit="1" customWidth="1"/>
    <col min="6884" max="6884" width="9.1640625" style="1"/>
    <col min="6885" max="6885" width="9.33203125" style="1" bestFit="1" customWidth="1"/>
    <col min="6886" max="6886" width="13" style="1" bestFit="1" customWidth="1"/>
    <col min="6887" max="6888" width="9.33203125" style="1" bestFit="1" customWidth="1"/>
    <col min="6889" max="6889" width="12.1640625" style="1" bestFit="1" customWidth="1"/>
    <col min="6890" max="6896" width="9.33203125" style="1" bestFit="1" customWidth="1"/>
    <col min="6897" max="6897" width="9.1640625" style="1"/>
    <col min="6898" max="6899" width="9.33203125" style="1" bestFit="1" customWidth="1"/>
    <col min="6900" max="6900" width="9.1640625" style="1"/>
    <col min="6901" max="6901" width="9.33203125" style="1" bestFit="1" customWidth="1"/>
    <col min="6902" max="6902" width="13" style="1" bestFit="1" customWidth="1"/>
    <col min="6903" max="6904" width="9.33203125" style="1" bestFit="1" customWidth="1"/>
    <col min="6905" max="6905" width="12.1640625" style="1" bestFit="1" customWidth="1"/>
    <col min="6906" max="6912" width="9.33203125" style="1" bestFit="1" customWidth="1"/>
    <col min="6913" max="6913" width="9.1640625" style="1"/>
    <col min="6914" max="6915" width="9.33203125" style="1" bestFit="1" customWidth="1"/>
    <col min="6916" max="6916" width="9.1640625" style="1"/>
    <col min="6917" max="6917" width="9.33203125" style="1" bestFit="1" customWidth="1"/>
    <col min="6918" max="6918" width="13" style="1" bestFit="1" customWidth="1"/>
    <col min="6919" max="6920" width="9.33203125" style="1" bestFit="1" customWidth="1"/>
    <col min="6921" max="6921" width="12.1640625" style="1" bestFit="1" customWidth="1"/>
    <col min="6922" max="6928" width="9.33203125" style="1" bestFit="1" customWidth="1"/>
    <col min="6929" max="6929" width="9.1640625" style="1"/>
    <col min="6930" max="6931" width="9.33203125" style="1" bestFit="1" customWidth="1"/>
    <col min="6932" max="6932" width="9.1640625" style="1"/>
    <col min="6933" max="6933" width="9.33203125" style="1" bestFit="1" customWidth="1"/>
    <col min="6934" max="6934" width="13" style="1" bestFit="1" customWidth="1"/>
    <col min="6935" max="6936" width="9.33203125" style="1" bestFit="1" customWidth="1"/>
    <col min="6937" max="6937" width="12.1640625" style="1" bestFit="1" customWidth="1"/>
    <col min="6938" max="6944" width="9.33203125" style="1" bestFit="1" customWidth="1"/>
    <col min="6945" max="6945" width="9.1640625" style="1"/>
    <col min="6946" max="6947" width="9.33203125" style="1" bestFit="1" customWidth="1"/>
    <col min="6948" max="6948" width="9.1640625" style="1"/>
    <col min="6949" max="6949" width="9.33203125" style="1" bestFit="1" customWidth="1"/>
    <col min="6950" max="6950" width="13" style="1" bestFit="1" customWidth="1"/>
    <col min="6951" max="6952" width="9.33203125" style="1" bestFit="1" customWidth="1"/>
    <col min="6953" max="6953" width="12.1640625" style="1" bestFit="1" customWidth="1"/>
    <col min="6954" max="6960" width="9.33203125" style="1" bestFit="1" customWidth="1"/>
    <col min="6961" max="6961" width="9.1640625" style="1"/>
    <col min="6962" max="6963" width="9.33203125" style="1" bestFit="1" customWidth="1"/>
    <col min="6964" max="6964" width="9.1640625" style="1"/>
    <col min="6965" max="6965" width="9.33203125" style="1" bestFit="1" customWidth="1"/>
    <col min="6966" max="6966" width="13" style="1" bestFit="1" customWidth="1"/>
    <col min="6967" max="6968" width="9.33203125" style="1" bestFit="1" customWidth="1"/>
    <col min="6969" max="6969" width="12.1640625" style="1" bestFit="1" customWidth="1"/>
    <col min="6970" max="6976" width="9.33203125" style="1" bestFit="1" customWidth="1"/>
    <col min="6977" max="6977" width="9.1640625" style="1"/>
    <col min="6978" max="6979" width="9.33203125" style="1" bestFit="1" customWidth="1"/>
    <col min="6980" max="6980" width="9.1640625" style="1"/>
    <col min="6981" max="6981" width="9.33203125" style="1" bestFit="1" customWidth="1"/>
    <col min="6982" max="6982" width="13" style="1" bestFit="1" customWidth="1"/>
    <col min="6983" max="6984" width="9.33203125" style="1" bestFit="1" customWidth="1"/>
    <col min="6985" max="6985" width="12.1640625" style="1" bestFit="1" customWidth="1"/>
    <col min="6986" max="6992" width="9.33203125" style="1" bestFit="1" customWidth="1"/>
    <col min="6993" max="6993" width="9.1640625" style="1"/>
    <col min="6994" max="6995" width="9.33203125" style="1" bestFit="1" customWidth="1"/>
    <col min="6996" max="6996" width="9.1640625" style="1"/>
    <col min="6997" max="6997" width="9.33203125" style="1" bestFit="1" customWidth="1"/>
    <col min="6998" max="6998" width="13" style="1" bestFit="1" customWidth="1"/>
    <col min="6999" max="7000" width="9.33203125" style="1" bestFit="1" customWidth="1"/>
    <col min="7001" max="7001" width="12.1640625" style="1" bestFit="1" customWidth="1"/>
    <col min="7002" max="7008" width="9.33203125" style="1" bestFit="1" customWidth="1"/>
    <col min="7009" max="7009" width="9.1640625" style="1"/>
    <col min="7010" max="7011" width="9.33203125" style="1" bestFit="1" customWidth="1"/>
    <col min="7012" max="7012" width="9.1640625" style="1"/>
    <col min="7013" max="7013" width="9.33203125" style="1" bestFit="1" customWidth="1"/>
    <col min="7014" max="7014" width="13" style="1" bestFit="1" customWidth="1"/>
    <col min="7015" max="7016" width="9.33203125" style="1" bestFit="1" customWidth="1"/>
    <col min="7017" max="7017" width="12.1640625" style="1" bestFit="1" customWidth="1"/>
    <col min="7018" max="7024" width="9.33203125" style="1" bestFit="1" customWidth="1"/>
    <col min="7025" max="7025" width="9.1640625" style="1"/>
    <col min="7026" max="7027" width="9.33203125" style="1" bestFit="1" customWidth="1"/>
    <col min="7028" max="7028" width="9.1640625" style="1"/>
    <col min="7029" max="7029" width="9.33203125" style="1" bestFit="1" customWidth="1"/>
    <col min="7030" max="7030" width="13" style="1" bestFit="1" customWidth="1"/>
    <col min="7031" max="7032" width="9.33203125" style="1" bestFit="1" customWidth="1"/>
    <col min="7033" max="7033" width="12.1640625" style="1" bestFit="1" customWidth="1"/>
    <col min="7034" max="7040" width="9.33203125" style="1" bestFit="1" customWidth="1"/>
    <col min="7041" max="7041" width="9.1640625" style="1"/>
    <col min="7042" max="7043" width="9.33203125" style="1" bestFit="1" customWidth="1"/>
    <col min="7044" max="7044" width="9.1640625" style="1"/>
    <col min="7045" max="7045" width="9.33203125" style="1" bestFit="1" customWidth="1"/>
    <col min="7046" max="7046" width="13" style="1" bestFit="1" customWidth="1"/>
    <col min="7047" max="7048" width="9.33203125" style="1" bestFit="1" customWidth="1"/>
    <col min="7049" max="7049" width="12.1640625" style="1" bestFit="1" customWidth="1"/>
    <col min="7050" max="7056" width="9.33203125" style="1" bestFit="1" customWidth="1"/>
    <col min="7057" max="7057" width="9.1640625" style="1"/>
    <col min="7058" max="7059" width="9.33203125" style="1" bestFit="1" customWidth="1"/>
    <col min="7060" max="7060" width="9.1640625" style="1"/>
    <col min="7061" max="7061" width="9.33203125" style="1" bestFit="1" customWidth="1"/>
    <col min="7062" max="7062" width="13" style="1" bestFit="1" customWidth="1"/>
    <col min="7063" max="7064" width="9.33203125" style="1" bestFit="1" customWidth="1"/>
    <col min="7065" max="7065" width="12.1640625" style="1" bestFit="1" customWidth="1"/>
    <col min="7066" max="7072" width="9.33203125" style="1" bestFit="1" customWidth="1"/>
    <col min="7073" max="7073" width="9.1640625" style="1"/>
    <col min="7074" max="7075" width="9.33203125" style="1" bestFit="1" customWidth="1"/>
    <col min="7076" max="7076" width="9.1640625" style="1"/>
    <col min="7077" max="7077" width="9.33203125" style="1" bestFit="1" customWidth="1"/>
    <col min="7078" max="7078" width="13" style="1" bestFit="1" customWidth="1"/>
    <col min="7079" max="7080" width="9.33203125" style="1" bestFit="1" customWidth="1"/>
    <col min="7081" max="7081" width="12.1640625" style="1" bestFit="1" customWidth="1"/>
    <col min="7082" max="7088" width="9.33203125" style="1" bestFit="1" customWidth="1"/>
    <col min="7089" max="7089" width="9.1640625" style="1"/>
    <col min="7090" max="7091" width="9.33203125" style="1" bestFit="1" customWidth="1"/>
    <col min="7092" max="7092" width="9.1640625" style="1"/>
    <col min="7093" max="7093" width="9.33203125" style="1" bestFit="1" customWidth="1"/>
    <col min="7094" max="7094" width="13" style="1" bestFit="1" customWidth="1"/>
    <col min="7095" max="7096" width="9.33203125" style="1" bestFit="1" customWidth="1"/>
    <col min="7097" max="7097" width="12.1640625" style="1" bestFit="1" customWidth="1"/>
    <col min="7098" max="7104" width="9.33203125" style="1" bestFit="1" customWidth="1"/>
    <col min="7105" max="7105" width="9.1640625" style="1"/>
    <col min="7106" max="7107" width="9.33203125" style="1" bestFit="1" customWidth="1"/>
    <col min="7108" max="7108" width="9.1640625" style="1"/>
    <col min="7109" max="7109" width="9.33203125" style="1" bestFit="1" customWidth="1"/>
    <col min="7110" max="7110" width="13" style="1" bestFit="1" customWidth="1"/>
    <col min="7111" max="7112" width="9.33203125" style="1" bestFit="1" customWidth="1"/>
    <col min="7113" max="7113" width="12.1640625" style="1" bestFit="1" customWidth="1"/>
    <col min="7114" max="7120" width="9.33203125" style="1" bestFit="1" customWidth="1"/>
    <col min="7121" max="7121" width="9.1640625" style="1"/>
    <col min="7122" max="7123" width="9.33203125" style="1" bestFit="1" customWidth="1"/>
    <col min="7124" max="7124" width="9.1640625" style="1"/>
    <col min="7125" max="7125" width="9.33203125" style="1" bestFit="1" customWidth="1"/>
    <col min="7126" max="7126" width="13" style="1" bestFit="1" customWidth="1"/>
    <col min="7127" max="7128" width="9.33203125" style="1" bestFit="1" customWidth="1"/>
    <col min="7129" max="7129" width="12.1640625" style="1" bestFit="1" customWidth="1"/>
    <col min="7130" max="7136" width="9.33203125" style="1" bestFit="1" customWidth="1"/>
    <col min="7137" max="7137" width="9.1640625" style="1"/>
    <col min="7138" max="7139" width="9.33203125" style="1" bestFit="1" customWidth="1"/>
    <col min="7140" max="7140" width="9.1640625" style="1"/>
    <col min="7141" max="7141" width="9.33203125" style="1" bestFit="1" customWidth="1"/>
    <col min="7142" max="7142" width="13" style="1" bestFit="1" customWidth="1"/>
    <col min="7143" max="7144" width="9.33203125" style="1" bestFit="1" customWidth="1"/>
    <col min="7145" max="7145" width="12.1640625" style="1" bestFit="1" customWidth="1"/>
    <col min="7146" max="7152" width="9.33203125" style="1" bestFit="1" customWidth="1"/>
    <col min="7153" max="7153" width="9.1640625" style="1"/>
    <col min="7154" max="7155" width="9.33203125" style="1" bestFit="1" customWidth="1"/>
    <col min="7156" max="7156" width="9.1640625" style="1"/>
    <col min="7157" max="7157" width="9.33203125" style="1" bestFit="1" customWidth="1"/>
    <col min="7158" max="7158" width="13" style="1" bestFit="1" customWidth="1"/>
    <col min="7159" max="7160" width="9.33203125" style="1" bestFit="1" customWidth="1"/>
    <col min="7161" max="7161" width="12.1640625" style="1" bestFit="1" customWidth="1"/>
    <col min="7162" max="7168" width="9.33203125" style="1" bestFit="1" customWidth="1"/>
    <col min="7169" max="7169" width="9.1640625" style="1"/>
    <col min="7170" max="7171" width="9.33203125" style="1" bestFit="1" customWidth="1"/>
    <col min="7172" max="7172" width="9.1640625" style="1"/>
    <col min="7173" max="7173" width="9.33203125" style="1" bestFit="1" customWidth="1"/>
    <col min="7174" max="7174" width="13" style="1" bestFit="1" customWidth="1"/>
    <col min="7175" max="7176" width="9.33203125" style="1" bestFit="1" customWidth="1"/>
    <col min="7177" max="7177" width="12.1640625" style="1" bestFit="1" customWidth="1"/>
    <col min="7178" max="7184" width="9.33203125" style="1" bestFit="1" customWidth="1"/>
    <col min="7185" max="7185" width="9.1640625" style="1"/>
    <col min="7186" max="7187" width="9.33203125" style="1" bestFit="1" customWidth="1"/>
    <col min="7188" max="7188" width="9.1640625" style="1"/>
    <col min="7189" max="7189" width="9.33203125" style="1" bestFit="1" customWidth="1"/>
    <col min="7190" max="7190" width="13" style="1" bestFit="1" customWidth="1"/>
    <col min="7191" max="7192" width="9.33203125" style="1" bestFit="1" customWidth="1"/>
    <col min="7193" max="7193" width="12.1640625" style="1" bestFit="1" customWidth="1"/>
    <col min="7194" max="7200" width="9.33203125" style="1" bestFit="1" customWidth="1"/>
    <col min="7201" max="7201" width="9.1640625" style="1"/>
    <col min="7202" max="7203" width="9.33203125" style="1" bestFit="1" customWidth="1"/>
    <col min="7204" max="7204" width="9.1640625" style="1"/>
    <col min="7205" max="7205" width="9.33203125" style="1" bestFit="1" customWidth="1"/>
    <col min="7206" max="7206" width="13" style="1" bestFit="1" customWidth="1"/>
    <col min="7207" max="7208" width="9.33203125" style="1" bestFit="1" customWidth="1"/>
    <col min="7209" max="7209" width="12.1640625" style="1" bestFit="1" customWidth="1"/>
    <col min="7210" max="7216" width="9.33203125" style="1" bestFit="1" customWidth="1"/>
    <col min="7217" max="7217" width="9.1640625" style="1"/>
    <col min="7218" max="7219" width="9.33203125" style="1" bestFit="1" customWidth="1"/>
    <col min="7220" max="7220" width="9.1640625" style="1"/>
    <col min="7221" max="7221" width="9.33203125" style="1" bestFit="1" customWidth="1"/>
    <col min="7222" max="7222" width="13" style="1" bestFit="1" customWidth="1"/>
    <col min="7223" max="7224" width="9.33203125" style="1" bestFit="1" customWidth="1"/>
    <col min="7225" max="7225" width="12.1640625" style="1" bestFit="1" customWidth="1"/>
    <col min="7226" max="7232" width="9.33203125" style="1" bestFit="1" customWidth="1"/>
    <col min="7233" max="7233" width="9.1640625" style="1"/>
    <col min="7234" max="7235" width="9.33203125" style="1" bestFit="1" customWidth="1"/>
    <col min="7236" max="7236" width="9.1640625" style="1"/>
    <col min="7237" max="7237" width="9.33203125" style="1" bestFit="1" customWidth="1"/>
    <col min="7238" max="7238" width="13" style="1" bestFit="1" customWidth="1"/>
    <col min="7239" max="7240" width="9.33203125" style="1" bestFit="1" customWidth="1"/>
    <col min="7241" max="7241" width="12.1640625" style="1" bestFit="1" customWidth="1"/>
    <col min="7242" max="7248" width="9.33203125" style="1" bestFit="1" customWidth="1"/>
    <col min="7249" max="7249" width="9.1640625" style="1"/>
    <col min="7250" max="7251" width="9.33203125" style="1" bestFit="1" customWidth="1"/>
    <col min="7252" max="7252" width="9.1640625" style="1"/>
    <col min="7253" max="7253" width="9.33203125" style="1" bestFit="1" customWidth="1"/>
    <col min="7254" max="7254" width="13" style="1" bestFit="1" customWidth="1"/>
    <col min="7255" max="7256" width="9.33203125" style="1" bestFit="1" customWidth="1"/>
    <col min="7257" max="7257" width="12.1640625" style="1" bestFit="1" customWidth="1"/>
    <col min="7258" max="7264" width="9.33203125" style="1" bestFit="1" customWidth="1"/>
    <col min="7265" max="7265" width="9.1640625" style="1"/>
    <col min="7266" max="7267" width="9.33203125" style="1" bestFit="1" customWidth="1"/>
    <col min="7268" max="7268" width="9.1640625" style="1"/>
    <col min="7269" max="7269" width="9.33203125" style="1" bestFit="1" customWidth="1"/>
    <col min="7270" max="7270" width="13" style="1" bestFit="1" customWidth="1"/>
    <col min="7271" max="7272" width="9.33203125" style="1" bestFit="1" customWidth="1"/>
    <col min="7273" max="7273" width="12.1640625" style="1" bestFit="1" customWidth="1"/>
    <col min="7274" max="7280" width="9.33203125" style="1" bestFit="1" customWidth="1"/>
    <col min="7281" max="7281" width="9.1640625" style="1"/>
    <col min="7282" max="7283" width="9.33203125" style="1" bestFit="1" customWidth="1"/>
    <col min="7284" max="7284" width="9.1640625" style="1"/>
    <col min="7285" max="7285" width="9.33203125" style="1" bestFit="1" customWidth="1"/>
    <col min="7286" max="7286" width="13" style="1" bestFit="1" customWidth="1"/>
    <col min="7287" max="7288" width="9.33203125" style="1" bestFit="1" customWidth="1"/>
    <col min="7289" max="7289" width="12.1640625" style="1" bestFit="1" customWidth="1"/>
    <col min="7290" max="7296" width="9.33203125" style="1" bestFit="1" customWidth="1"/>
    <col min="7297" max="7297" width="9.1640625" style="1"/>
    <col min="7298" max="7299" width="9.33203125" style="1" bestFit="1" customWidth="1"/>
    <col min="7300" max="7300" width="9.1640625" style="1"/>
    <col min="7301" max="7301" width="9.33203125" style="1" bestFit="1" customWidth="1"/>
    <col min="7302" max="7302" width="13" style="1" bestFit="1" customWidth="1"/>
    <col min="7303" max="7304" width="9.33203125" style="1" bestFit="1" customWidth="1"/>
    <col min="7305" max="7305" width="12.1640625" style="1" bestFit="1" customWidth="1"/>
    <col min="7306" max="7312" width="9.33203125" style="1" bestFit="1" customWidth="1"/>
    <col min="7313" max="7313" width="9.1640625" style="1"/>
    <col min="7314" max="7315" width="9.33203125" style="1" bestFit="1" customWidth="1"/>
    <col min="7316" max="7316" width="9.1640625" style="1"/>
    <col min="7317" max="7317" width="9.33203125" style="1" bestFit="1" customWidth="1"/>
    <col min="7318" max="7318" width="13" style="1" bestFit="1" customWidth="1"/>
    <col min="7319" max="7320" width="9.33203125" style="1" bestFit="1" customWidth="1"/>
    <col min="7321" max="7321" width="12.1640625" style="1" bestFit="1" customWidth="1"/>
    <col min="7322" max="7328" width="9.33203125" style="1" bestFit="1" customWidth="1"/>
    <col min="7329" max="7329" width="9.1640625" style="1"/>
    <col min="7330" max="7331" width="9.33203125" style="1" bestFit="1" customWidth="1"/>
    <col min="7332" max="7332" width="9.1640625" style="1"/>
    <col min="7333" max="7333" width="9.33203125" style="1" bestFit="1" customWidth="1"/>
    <col min="7334" max="7334" width="13" style="1" bestFit="1" customWidth="1"/>
    <col min="7335" max="7336" width="9.33203125" style="1" bestFit="1" customWidth="1"/>
    <col min="7337" max="7337" width="12.1640625" style="1" bestFit="1" customWidth="1"/>
    <col min="7338" max="7344" width="9.33203125" style="1" bestFit="1" customWidth="1"/>
    <col min="7345" max="7345" width="9.1640625" style="1"/>
    <col min="7346" max="7347" width="9.33203125" style="1" bestFit="1" customWidth="1"/>
    <col min="7348" max="7348" width="9.1640625" style="1"/>
    <col min="7349" max="7349" width="9.33203125" style="1" bestFit="1" customWidth="1"/>
    <col min="7350" max="7350" width="13" style="1" bestFit="1" customWidth="1"/>
    <col min="7351" max="7352" width="9.33203125" style="1" bestFit="1" customWidth="1"/>
    <col min="7353" max="7353" width="12.1640625" style="1" bestFit="1" customWidth="1"/>
    <col min="7354" max="7360" width="9.33203125" style="1" bestFit="1" customWidth="1"/>
    <col min="7361" max="7361" width="9.1640625" style="1"/>
    <col min="7362" max="7363" width="9.33203125" style="1" bestFit="1" customWidth="1"/>
    <col min="7364" max="7364" width="9.1640625" style="1"/>
    <col min="7365" max="7365" width="9.33203125" style="1" bestFit="1" customWidth="1"/>
    <col min="7366" max="7366" width="13" style="1" bestFit="1" customWidth="1"/>
    <col min="7367" max="7368" width="9.33203125" style="1" bestFit="1" customWidth="1"/>
    <col min="7369" max="7369" width="12.1640625" style="1" bestFit="1" customWidth="1"/>
    <col min="7370" max="7376" width="9.33203125" style="1" bestFit="1" customWidth="1"/>
    <col min="7377" max="7377" width="9.1640625" style="1"/>
    <col min="7378" max="7379" width="9.33203125" style="1" bestFit="1" customWidth="1"/>
    <col min="7380" max="7380" width="9.1640625" style="1"/>
    <col min="7381" max="7381" width="9.33203125" style="1" bestFit="1" customWidth="1"/>
    <col min="7382" max="7382" width="13" style="1" bestFit="1" customWidth="1"/>
    <col min="7383" max="7384" width="9.33203125" style="1" bestFit="1" customWidth="1"/>
    <col min="7385" max="7385" width="12.1640625" style="1" bestFit="1" customWidth="1"/>
    <col min="7386" max="7392" width="9.33203125" style="1" bestFit="1" customWidth="1"/>
    <col min="7393" max="7393" width="9.1640625" style="1"/>
    <col min="7394" max="7395" width="9.33203125" style="1" bestFit="1" customWidth="1"/>
    <col min="7396" max="7396" width="9.1640625" style="1"/>
    <col min="7397" max="7397" width="9.33203125" style="1" bestFit="1" customWidth="1"/>
    <col min="7398" max="7398" width="13" style="1" bestFit="1" customWidth="1"/>
    <col min="7399" max="7400" width="9.33203125" style="1" bestFit="1" customWidth="1"/>
    <col min="7401" max="7401" width="12.1640625" style="1" bestFit="1" customWidth="1"/>
    <col min="7402" max="7408" width="9.33203125" style="1" bestFit="1" customWidth="1"/>
    <col min="7409" max="7409" width="9.1640625" style="1"/>
    <col min="7410" max="7411" width="9.33203125" style="1" bestFit="1" customWidth="1"/>
    <col min="7412" max="7412" width="9.1640625" style="1"/>
    <col min="7413" max="7413" width="9.33203125" style="1" bestFit="1" customWidth="1"/>
    <col min="7414" max="7414" width="13" style="1" bestFit="1" customWidth="1"/>
    <col min="7415" max="7416" width="9.33203125" style="1" bestFit="1" customWidth="1"/>
    <col min="7417" max="7417" width="12.1640625" style="1" bestFit="1" customWidth="1"/>
    <col min="7418" max="7424" width="9.33203125" style="1" bestFit="1" customWidth="1"/>
    <col min="7425" max="7425" width="9.1640625" style="1"/>
    <col min="7426" max="7427" width="9.33203125" style="1" bestFit="1" customWidth="1"/>
    <col min="7428" max="7428" width="9.1640625" style="1"/>
    <col min="7429" max="7429" width="9.33203125" style="1" bestFit="1" customWidth="1"/>
    <col min="7430" max="7430" width="13" style="1" bestFit="1" customWidth="1"/>
    <col min="7431" max="7432" width="9.33203125" style="1" bestFit="1" customWidth="1"/>
    <col min="7433" max="7433" width="12.1640625" style="1" bestFit="1" customWidth="1"/>
    <col min="7434" max="7440" width="9.33203125" style="1" bestFit="1" customWidth="1"/>
    <col min="7441" max="7441" width="9.1640625" style="1"/>
    <col min="7442" max="7443" width="9.33203125" style="1" bestFit="1" customWidth="1"/>
    <col min="7444" max="7444" width="9.1640625" style="1"/>
    <col min="7445" max="7445" width="9.33203125" style="1" bestFit="1" customWidth="1"/>
    <col min="7446" max="7446" width="13" style="1" bestFit="1" customWidth="1"/>
    <col min="7447" max="7448" width="9.33203125" style="1" bestFit="1" customWidth="1"/>
    <col min="7449" max="7449" width="12.1640625" style="1" bestFit="1" customWidth="1"/>
    <col min="7450" max="7456" width="9.33203125" style="1" bestFit="1" customWidth="1"/>
    <col min="7457" max="7457" width="9.1640625" style="1"/>
    <col min="7458" max="7459" width="9.33203125" style="1" bestFit="1" customWidth="1"/>
    <col min="7460" max="7460" width="9.1640625" style="1"/>
    <col min="7461" max="7461" width="9.33203125" style="1" bestFit="1" customWidth="1"/>
    <col min="7462" max="7462" width="13" style="1" bestFit="1" customWidth="1"/>
    <col min="7463" max="7464" width="9.33203125" style="1" bestFit="1" customWidth="1"/>
    <col min="7465" max="7465" width="12.1640625" style="1" bestFit="1" customWidth="1"/>
    <col min="7466" max="7472" width="9.33203125" style="1" bestFit="1" customWidth="1"/>
    <col min="7473" max="7473" width="9.1640625" style="1"/>
    <col min="7474" max="7475" width="9.33203125" style="1" bestFit="1" customWidth="1"/>
    <col min="7476" max="7476" width="9.1640625" style="1"/>
    <col min="7477" max="7477" width="9.33203125" style="1" bestFit="1" customWidth="1"/>
    <col min="7478" max="7478" width="13" style="1" bestFit="1" customWidth="1"/>
    <col min="7479" max="7480" width="9.33203125" style="1" bestFit="1" customWidth="1"/>
    <col min="7481" max="7481" width="12.1640625" style="1" bestFit="1" customWidth="1"/>
    <col min="7482" max="7488" width="9.33203125" style="1" bestFit="1" customWidth="1"/>
    <col min="7489" max="7489" width="9.1640625" style="1"/>
    <col min="7490" max="7491" width="9.33203125" style="1" bestFit="1" customWidth="1"/>
    <col min="7492" max="7492" width="9.1640625" style="1"/>
    <col min="7493" max="7493" width="9.33203125" style="1" bestFit="1" customWidth="1"/>
    <col min="7494" max="7494" width="13" style="1" bestFit="1" customWidth="1"/>
    <col min="7495" max="7496" width="9.33203125" style="1" bestFit="1" customWidth="1"/>
    <col min="7497" max="7497" width="12.1640625" style="1" bestFit="1" customWidth="1"/>
    <col min="7498" max="7504" width="9.33203125" style="1" bestFit="1" customWidth="1"/>
    <col min="7505" max="7505" width="9.1640625" style="1"/>
    <col min="7506" max="7507" width="9.33203125" style="1" bestFit="1" customWidth="1"/>
    <col min="7508" max="7508" width="9.1640625" style="1"/>
    <col min="7509" max="7509" width="9.33203125" style="1" bestFit="1" customWidth="1"/>
    <col min="7510" max="7510" width="13" style="1" bestFit="1" customWidth="1"/>
    <col min="7511" max="7512" width="9.33203125" style="1" bestFit="1" customWidth="1"/>
    <col min="7513" max="7513" width="12.1640625" style="1" bestFit="1" customWidth="1"/>
    <col min="7514" max="7520" width="9.33203125" style="1" bestFit="1" customWidth="1"/>
    <col min="7521" max="7521" width="9.1640625" style="1"/>
    <col min="7522" max="7523" width="9.33203125" style="1" bestFit="1" customWidth="1"/>
    <col min="7524" max="7524" width="9.1640625" style="1"/>
    <col min="7525" max="7525" width="9.33203125" style="1" bestFit="1" customWidth="1"/>
    <col min="7526" max="7526" width="13" style="1" bestFit="1" customWidth="1"/>
    <col min="7527" max="7528" width="9.33203125" style="1" bestFit="1" customWidth="1"/>
    <col min="7529" max="7529" width="12.1640625" style="1" bestFit="1" customWidth="1"/>
    <col min="7530" max="7536" width="9.33203125" style="1" bestFit="1" customWidth="1"/>
    <col min="7537" max="7537" width="9.1640625" style="1"/>
    <col min="7538" max="7539" width="9.33203125" style="1" bestFit="1" customWidth="1"/>
    <col min="7540" max="7540" width="9.1640625" style="1"/>
    <col min="7541" max="7541" width="9.33203125" style="1" bestFit="1" customWidth="1"/>
    <col min="7542" max="7542" width="13" style="1" bestFit="1" customWidth="1"/>
    <col min="7543" max="7544" width="9.33203125" style="1" bestFit="1" customWidth="1"/>
    <col min="7545" max="7545" width="12.1640625" style="1" bestFit="1" customWidth="1"/>
    <col min="7546" max="7552" width="9.33203125" style="1" bestFit="1" customWidth="1"/>
    <col min="7553" max="7553" width="9.1640625" style="1"/>
    <col min="7554" max="7555" width="9.33203125" style="1" bestFit="1" customWidth="1"/>
    <col min="7556" max="7556" width="9.1640625" style="1"/>
    <col min="7557" max="7557" width="9.33203125" style="1" bestFit="1" customWidth="1"/>
    <col min="7558" max="7558" width="13" style="1" bestFit="1" customWidth="1"/>
    <col min="7559" max="7560" width="9.33203125" style="1" bestFit="1" customWidth="1"/>
    <col min="7561" max="7561" width="12.1640625" style="1" bestFit="1" customWidth="1"/>
    <col min="7562" max="7568" width="9.33203125" style="1" bestFit="1" customWidth="1"/>
    <col min="7569" max="7569" width="9.1640625" style="1"/>
    <col min="7570" max="7571" width="9.33203125" style="1" bestFit="1" customWidth="1"/>
    <col min="7572" max="7572" width="9.1640625" style="1"/>
    <col min="7573" max="7573" width="9.33203125" style="1" bestFit="1" customWidth="1"/>
    <col min="7574" max="7574" width="13" style="1" bestFit="1" customWidth="1"/>
    <col min="7575" max="7576" width="9.33203125" style="1" bestFit="1" customWidth="1"/>
    <col min="7577" max="7577" width="12.1640625" style="1" bestFit="1" customWidth="1"/>
    <col min="7578" max="7584" width="9.33203125" style="1" bestFit="1" customWidth="1"/>
    <col min="7585" max="7585" width="9.1640625" style="1"/>
    <col min="7586" max="7587" width="9.33203125" style="1" bestFit="1" customWidth="1"/>
    <col min="7588" max="7588" width="9.1640625" style="1"/>
    <col min="7589" max="7589" width="9.33203125" style="1" bestFit="1" customWidth="1"/>
    <col min="7590" max="7590" width="13" style="1" bestFit="1" customWidth="1"/>
    <col min="7591" max="7592" width="9.33203125" style="1" bestFit="1" customWidth="1"/>
    <col min="7593" max="7593" width="12.1640625" style="1" bestFit="1" customWidth="1"/>
    <col min="7594" max="7600" width="9.33203125" style="1" bestFit="1" customWidth="1"/>
    <col min="7601" max="7601" width="9.1640625" style="1"/>
    <col min="7602" max="7603" width="9.33203125" style="1" bestFit="1" customWidth="1"/>
    <col min="7604" max="7604" width="9.1640625" style="1"/>
    <col min="7605" max="7605" width="9.33203125" style="1" bestFit="1" customWidth="1"/>
    <col min="7606" max="7606" width="13" style="1" bestFit="1" customWidth="1"/>
    <col min="7607" max="7608" width="9.33203125" style="1" bestFit="1" customWidth="1"/>
    <col min="7609" max="7609" width="12.1640625" style="1" bestFit="1" customWidth="1"/>
    <col min="7610" max="7616" width="9.33203125" style="1" bestFit="1" customWidth="1"/>
    <col min="7617" max="7617" width="9.1640625" style="1"/>
    <col min="7618" max="7619" width="9.33203125" style="1" bestFit="1" customWidth="1"/>
    <col min="7620" max="7620" width="9.1640625" style="1"/>
    <col min="7621" max="7621" width="9.33203125" style="1" bestFit="1" customWidth="1"/>
    <col min="7622" max="7622" width="13" style="1" bestFit="1" customWidth="1"/>
    <col min="7623" max="7624" width="9.33203125" style="1" bestFit="1" customWidth="1"/>
    <col min="7625" max="7625" width="12.1640625" style="1" bestFit="1" customWidth="1"/>
    <col min="7626" max="7632" width="9.33203125" style="1" bestFit="1" customWidth="1"/>
    <col min="7633" max="7633" width="9.1640625" style="1"/>
    <col min="7634" max="7635" width="9.33203125" style="1" bestFit="1" customWidth="1"/>
    <col min="7636" max="7636" width="9.1640625" style="1"/>
    <col min="7637" max="7637" width="9.33203125" style="1" bestFit="1" customWidth="1"/>
    <col min="7638" max="7638" width="13" style="1" bestFit="1" customWidth="1"/>
    <col min="7639" max="7640" width="9.33203125" style="1" bestFit="1" customWidth="1"/>
    <col min="7641" max="7641" width="12.1640625" style="1" bestFit="1" customWidth="1"/>
    <col min="7642" max="7648" width="9.33203125" style="1" bestFit="1" customWidth="1"/>
    <col min="7649" max="7649" width="9.1640625" style="1"/>
    <col min="7650" max="7651" width="9.33203125" style="1" bestFit="1" customWidth="1"/>
    <col min="7652" max="7652" width="9.1640625" style="1"/>
    <col min="7653" max="7653" width="9.33203125" style="1" bestFit="1" customWidth="1"/>
    <col min="7654" max="7654" width="13" style="1" bestFit="1" customWidth="1"/>
    <col min="7655" max="7656" width="9.33203125" style="1" bestFit="1" customWidth="1"/>
    <col min="7657" max="7657" width="12.1640625" style="1" bestFit="1" customWidth="1"/>
    <col min="7658" max="7664" width="9.33203125" style="1" bestFit="1" customWidth="1"/>
    <col min="7665" max="7665" width="9.1640625" style="1"/>
    <col min="7666" max="7667" width="9.33203125" style="1" bestFit="1" customWidth="1"/>
    <col min="7668" max="7668" width="9.1640625" style="1"/>
    <col min="7669" max="7669" width="9.33203125" style="1" bestFit="1" customWidth="1"/>
    <col min="7670" max="7670" width="13" style="1" bestFit="1" customWidth="1"/>
    <col min="7671" max="7672" width="9.33203125" style="1" bestFit="1" customWidth="1"/>
    <col min="7673" max="7673" width="12.1640625" style="1" bestFit="1" customWidth="1"/>
    <col min="7674" max="7680" width="9.33203125" style="1" bestFit="1" customWidth="1"/>
    <col min="7681" max="7681" width="9.1640625" style="1"/>
    <col min="7682" max="7683" width="9.33203125" style="1" bestFit="1" customWidth="1"/>
    <col min="7684" max="7684" width="9.1640625" style="1"/>
    <col min="7685" max="7685" width="9.33203125" style="1" bestFit="1" customWidth="1"/>
    <col min="7686" max="7686" width="13" style="1" bestFit="1" customWidth="1"/>
    <col min="7687" max="7688" width="9.33203125" style="1" bestFit="1" customWidth="1"/>
    <col min="7689" max="7689" width="12.1640625" style="1" bestFit="1" customWidth="1"/>
    <col min="7690" max="7696" width="9.33203125" style="1" bestFit="1" customWidth="1"/>
    <col min="7697" max="7697" width="9.1640625" style="1"/>
    <col min="7698" max="7699" width="9.33203125" style="1" bestFit="1" customWidth="1"/>
    <col min="7700" max="7700" width="9.1640625" style="1"/>
    <col min="7701" max="7701" width="9.33203125" style="1" bestFit="1" customWidth="1"/>
    <col min="7702" max="7702" width="13" style="1" bestFit="1" customWidth="1"/>
    <col min="7703" max="7704" width="9.33203125" style="1" bestFit="1" customWidth="1"/>
    <col min="7705" max="7705" width="12.1640625" style="1" bestFit="1" customWidth="1"/>
    <col min="7706" max="7712" width="9.33203125" style="1" bestFit="1" customWidth="1"/>
    <col min="7713" max="7713" width="9.1640625" style="1"/>
    <col min="7714" max="7715" width="9.33203125" style="1" bestFit="1" customWidth="1"/>
    <col min="7716" max="7716" width="9.1640625" style="1"/>
    <col min="7717" max="7717" width="9.33203125" style="1" bestFit="1" customWidth="1"/>
    <col min="7718" max="7718" width="13" style="1" bestFit="1" customWidth="1"/>
    <col min="7719" max="7720" width="9.33203125" style="1" bestFit="1" customWidth="1"/>
    <col min="7721" max="7721" width="12.1640625" style="1" bestFit="1" customWidth="1"/>
    <col min="7722" max="7728" width="9.33203125" style="1" bestFit="1" customWidth="1"/>
    <col min="7729" max="7729" width="9.1640625" style="1"/>
    <col min="7730" max="7731" width="9.33203125" style="1" bestFit="1" customWidth="1"/>
    <col min="7732" max="7732" width="9.1640625" style="1"/>
    <col min="7733" max="7733" width="9.33203125" style="1" bestFit="1" customWidth="1"/>
    <col min="7734" max="7734" width="13" style="1" bestFit="1" customWidth="1"/>
    <col min="7735" max="7736" width="9.33203125" style="1" bestFit="1" customWidth="1"/>
    <col min="7737" max="7737" width="12.1640625" style="1" bestFit="1" customWidth="1"/>
    <col min="7738" max="7744" width="9.33203125" style="1" bestFit="1" customWidth="1"/>
    <col min="7745" max="7745" width="9.1640625" style="1"/>
    <col min="7746" max="7747" width="9.33203125" style="1" bestFit="1" customWidth="1"/>
    <col min="7748" max="7748" width="9.1640625" style="1"/>
    <col min="7749" max="7749" width="9.33203125" style="1" bestFit="1" customWidth="1"/>
    <col min="7750" max="7750" width="13" style="1" bestFit="1" customWidth="1"/>
    <col min="7751" max="7752" width="9.33203125" style="1" bestFit="1" customWidth="1"/>
    <col min="7753" max="7753" width="12.1640625" style="1" bestFit="1" customWidth="1"/>
    <col min="7754" max="7760" width="9.33203125" style="1" bestFit="1" customWidth="1"/>
    <col min="7761" max="7761" width="9.1640625" style="1"/>
    <col min="7762" max="7763" width="9.33203125" style="1" bestFit="1" customWidth="1"/>
    <col min="7764" max="7764" width="9.1640625" style="1"/>
    <col min="7765" max="7765" width="9.33203125" style="1" bestFit="1" customWidth="1"/>
    <col min="7766" max="7766" width="13" style="1" bestFit="1" customWidth="1"/>
    <col min="7767" max="7768" width="9.33203125" style="1" bestFit="1" customWidth="1"/>
    <col min="7769" max="7769" width="12.1640625" style="1" bestFit="1" customWidth="1"/>
    <col min="7770" max="7776" width="9.33203125" style="1" bestFit="1" customWidth="1"/>
    <col min="7777" max="7777" width="9.1640625" style="1"/>
    <col min="7778" max="7779" width="9.33203125" style="1" bestFit="1" customWidth="1"/>
    <col min="7780" max="7780" width="9.1640625" style="1"/>
    <col min="7781" max="7781" width="9.33203125" style="1" bestFit="1" customWidth="1"/>
    <col min="7782" max="7782" width="13" style="1" bestFit="1" customWidth="1"/>
    <col min="7783" max="7784" width="9.33203125" style="1" bestFit="1" customWidth="1"/>
    <col min="7785" max="7785" width="12.1640625" style="1" bestFit="1" customWidth="1"/>
    <col min="7786" max="7792" width="9.33203125" style="1" bestFit="1" customWidth="1"/>
    <col min="7793" max="7793" width="9.1640625" style="1"/>
    <col min="7794" max="7795" width="9.33203125" style="1" bestFit="1" customWidth="1"/>
    <col min="7796" max="7796" width="9.1640625" style="1"/>
    <col min="7797" max="7797" width="9.33203125" style="1" bestFit="1" customWidth="1"/>
    <col min="7798" max="7798" width="13" style="1" bestFit="1" customWidth="1"/>
    <col min="7799" max="7800" width="9.33203125" style="1" bestFit="1" customWidth="1"/>
    <col min="7801" max="7801" width="12.1640625" style="1" bestFit="1" customWidth="1"/>
    <col min="7802" max="7808" width="9.33203125" style="1" bestFit="1" customWidth="1"/>
    <col min="7809" max="7809" width="9.1640625" style="1"/>
    <col min="7810" max="7811" width="9.33203125" style="1" bestFit="1" customWidth="1"/>
    <col min="7812" max="7812" width="9.1640625" style="1"/>
    <col min="7813" max="7813" width="9.33203125" style="1" bestFit="1" customWidth="1"/>
    <col min="7814" max="7814" width="13" style="1" bestFit="1" customWidth="1"/>
    <col min="7815" max="7816" width="9.33203125" style="1" bestFit="1" customWidth="1"/>
    <col min="7817" max="7817" width="12.1640625" style="1" bestFit="1" customWidth="1"/>
    <col min="7818" max="7824" width="9.33203125" style="1" bestFit="1" customWidth="1"/>
    <col min="7825" max="7825" width="9.1640625" style="1"/>
    <col min="7826" max="7827" width="9.33203125" style="1" bestFit="1" customWidth="1"/>
    <col min="7828" max="7828" width="9.1640625" style="1"/>
    <col min="7829" max="7829" width="9.33203125" style="1" bestFit="1" customWidth="1"/>
    <col min="7830" max="7830" width="13" style="1" bestFit="1" customWidth="1"/>
    <col min="7831" max="7832" width="9.33203125" style="1" bestFit="1" customWidth="1"/>
    <col min="7833" max="7833" width="12.1640625" style="1" bestFit="1" customWidth="1"/>
    <col min="7834" max="7840" width="9.33203125" style="1" bestFit="1" customWidth="1"/>
    <col min="7841" max="7841" width="9.1640625" style="1"/>
    <col min="7842" max="7843" width="9.33203125" style="1" bestFit="1" customWidth="1"/>
    <col min="7844" max="7844" width="9.1640625" style="1"/>
    <col min="7845" max="7845" width="9.33203125" style="1" bestFit="1" customWidth="1"/>
    <col min="7846" max="7846" width="13" style="1" bestFit="1" customWidth="1"/>
    <col min="7847" max="7848" width="9.33203125" style="1" bestFit="1" customWidth="1"/>
    <col min="7849" max="7849" width="12.1640625" style="1" bestFit="1" customWidth="1"/>
    <col min="7850" max="7856" width="9.33203125" style="1" bestFit="1" customWidth="1"/>
    <col min="7857" max="7857" width="9.1640625" style="1"/>
    <col min="7858" max="7859" width="9.33203125" style="1" bestFit="1" customWidth="1"/>
    <col min="7860" max="7860" width="9.1640625" style="1"/>
    <col min="7861" max="7861" width="9.33203125" style="1" bestFit="1" customWidth="1"/>
    <col min="7862" max="7862" width="13" style="1" bestFit="1" customWidth="1"/>
    <col min="7863" max="7864" width="9.33203125" style="1" bestFit="1" customWidth="1"/>
    <col min="7865" max="7865" width="12.1640625" style="1" bestFit="1" customWidth="1"/>
    <col min="7866" max="7872" width="9.33203125" style="1" bestFit="1" customWidth="1"/>
    <col min="7873" max="7873" width="9.1640625" style="1"/>
    <col min="7874" max="7875" width="9.33203125" style="1" bestFit="1" customWidth="1"/>
    <col min="7876" max="7876" width="9.1640625" style="1"/>
    <col min="7877" max="7877" width="9.33203125" style="1" bestFit="1" customWidth="1"/>
    <col min="7878" max="7878" width="13" style="1" bestFit="1" customWidth="1"/>
    <col min="7879" max="7880" width="9.33203125" style="1" bestFit="1" customWidth="1"/>
    <col min="7881" max="7881" width="12.1640625" style="1" bestFit="1" customWidth="1"/>
    <col min="7882" max="7888" width="9.33203125" style="1" bestFit="1" customWidth="1"/>
    <col min="7889" max="7889" width="9.1640625" style="1"/>
    <col min="7890" max="7891" width="9.33203125" style="1" bestFit="1" customWidth="1"/>
    <col min="7892" max="7892" width="9.1640625" style="1"/>
    <col min="7893" max="7893" width="9.33203125" style="1" bestFit="1" customWidth="1"/>
    <col min="7894" max="7894" width="13" style="1" bestFit="1" customWidth="1"/>
    <col min="7895" max="7896" width="9.33203125" style="1" bestFit="1" customWidth="1"/>
    <col min="7897" max="7897" width="12.1640625" style="1" bestFit="1" customWidth="1"/>
    <col min="7898" max="7904" width="9.33203125" style="1" bestFit="1" customWidth="1"/>
    <col min="7905" max="7905" width="9.1640625" style="1"/>
    <col min="7906" max="7907" width="9.33203125" style="1" bestFit="1" customWidth="1"/>
    <col min="7908" max="7908" width="9.1640625" style="1"/>
    <col min="7909" max="7909" width="9.33203125" style="1" bestFit="1" customWidth="1"/>
    <col min="7910" max="7910" width="13" style="1" bestFit="1" customWidth="1"/>
    <col min="7911" max="7912" width="9.33203125" style="1" bestFit="1" customWidth="1"/>
    <col min="7913" max="7913" width="12.1640625" style="1" bestFit="1" customWidth="1"/>
    <col min="7914" max="7920" width="9.33203125" style="1" bestFit="1" customWidth="1"/>
    <col min="7921" max="7921" width="9.1640625" style="1"/>
    <col min="7922" max="7923" width="9.33203125" style="1" bestFit="1" customWidth="1"/>
    <col min="7924" max="7924" width="9.1640625" style="1"/>
    <col min="7925" max="7925" width="9.33203125" style="1" bestFit="1" customWidth="1"/>
    <col min="7926" max="7926" width="13" style="1" bestFit="1" customWidth="1"/>
    <col min="7927" max="7928" width="9.33203125" style="1" bestFit="1" customWidth="1"/>
    <col min="7929" max="7929" width="12.1640625" style="1" bestFit="1" customWidth="1"/>
    <col min="7930" max="7936" width="9.33203125" style="1" bestFit="1" customWidth="1"/>
    <col min="7937" max="7937" width="9.1640625" style="1"/>
    <col min="7938" max="7939" width="9.33203125" style="1" bestFit="1" customWidth="1"/>
    <col min="7940" max="7940" width="9.1640625" style="1"/>
    <col min="7941" max="7941" width="9.33203125" style="1" bestFit="1" customWidth="1"/>
    <col min="7942" max="7942" width="13" style="1" bestFit="1" customWidth="1"/>
    <col min="7943" max="7944" width="9.33203125" style="1" bestFit="1" customWidth="1"/>
    <col min="7945" max="7945" width="12.1640625" style="1" bestFit="1" customWidth="1"/>
    <col min="7946" max="7952" width="9.33203125" style="1" bestFit="1" customWidth="1"/>
    <col min="7953" max="7953" width="9.1640625" style="1"/>
    <col min="7954" max="7955" width="9.33203125" style="1" bestFit="1" customWidth="1"/>
    <col min="7956" max="7956" width="9.1640625" style="1"/>
    <col min="7957" max="7957" width="9.33203125" style="1" bestFit="1" customWidth="1"/>
    <col min="7958" max="7958" width="13" style="1" bestFit="1" customWidth="1"/>
    <col min="7959" max="7960" width="9.33203125" style="1" bestFit="1" customWidth="1"/>
    <col min="7961" max="7961" width="12.1640625" style="1" bestFit="1" customWidth="1"/>
    <col min="7962" max="7968" width="9.33203125" style="1" bestFit="1" customWidth="1"/>
    <col min="7969" max="7969" width="9.1640625" style="1"/>
    <col min="7970" max="7971" width="9.33203125" style="1" bestFit="1" customWidth="1"/>
    <col min="7972" max="7972" width="9.1640625" style="1"/>
    <col min="7973" max="7973" width="9.33203125" style="1" bestFit="1" customWidth="1"/>
    <col min="7974" max="7974" width="13" style="1" bestFit="1" customWidth="1"/>
    <col min="7975" max="7976" width="9.33203125" style="1" bestFit="1" customWidth="1"/>
    <col min="7977" max="7977" width="12.1640625" style="1" bestFit="1" customWidth="1"/>
    <col min="7978" max="7984" width="9.33203125" style="1" bestFit="1" customWidth="1"/>
    <col min="7985" max="7985" width="9.1640625" style="1"/>
    <col min="7986" max="7987" width="9.33203125" style="1" bestFit="1" customWidth="1"/>
    <col min="7988" max="7988" width="9.1640625" style="1"/>
    <col min="7989" max="7989" width="9.33203125" style="1" bestFit="1" customWidth="1"/>
    <col min="7990" max="7990" width="13" style="1" bestFit="1" customWidth="1"/>
    <col min="7991" max="7992" width="9.33203125" style="1" bestFit="1" customWidth="1"/>
    <col min="7993" max="7993" width="12.1640625" style="1" bestFit="1" customWidth="1"/>
    <col min="7994" max="8000" width="9.33203125" style="1" bestFit="1" customWidth="1"/>
    <col min="8001" max="8001" width="9.1640625" style="1"/>
    <col min="8002" max="8003" width="9.33203125" style="1" bestFit="1" customWidth="1"/>
    <col min="8004" max="8004" width="9.1640625" style="1"/>
    <col min="8005" max="8005" width="9.33203125" style="1" bestFit="1" customWidth="1"/>
    <col min="8006" max="8006" width="13" style="1" bestFit="1" customWidth="1"/>
    <col min="8007" max="8008" width="9.33203125" style="1" bestFit="1" customWidth="1"/>
    <col min="8009" max="8009" width="12.1640625" style="1" bestFit="1" customWidth="1"/>
    <col min="8010" max="8016" width="9.33203125" style="1" bestFit="1" customWidth="1"/>
    <col min="8017" max="8017" width="9.1640625" style="1"/>
    <col min="8018" max="8019" width="9.33203125" style="1" bestFit="1" customWidth="1"/>
    <col min="8020" max="8020" width="9.1640625" style="1"/>
    <col min="8021" max="8021" width="9.33203125" style="1" bestFit="1" customWidth="1"/>
    <col min="8022" max="8022" width="13" style="1" bestFit="1" customWidth="1"/>
    <col min="8023" max="8024" width="9.33203125" style="1" bestFit="1" customWidth="1"/>
    <col min="8025" max="8025" width="12.1640625" style="1" bestFit="1" customWidth="1"/>
    <col min="8026" max="8032" width="9.33203125" style="1" bestFit="1" customWidth="1"/>
    <col min="8033" max="8033" width="9.1640625" style="1"/>
    <col min="8034" max="8035" width="9.33203125" style="1" bestFit="1" customWidth="1"/>
    <col min="8036" max="8036" width="9.1640625" style="1"/>
    <col min="8037" max="8037" width="9.33203125" style="1" bestFit="1" customWidth="1"/>
    <col min="8038" max="8038" width="13" style="1" bestFit="1" customWidth="1"/>
    <col min="8039" max="8040" width="9.33203125" style="1" bestFit="1" customWidth="1"/>
    <col min="8041" max="8041" width="12.1640625" style="1" bestFit="1" customWidth="1"/>
    <col min="8042" max="8048" width="9.33203125" style="1" bestFit="1" customWidth="1"/>
    <col min="8049" max="8049" width="9.1640625" style="1"/>
    <col min="8050" max="8051" width="9.33203125" style="1" bestFit="1" customWidth="1"/>
    <col min="8052" max="8052" width="9.1640625" style="1"/>
    <col min="8053" max="8053" width="9.33203125" style="1" bestFit="1" customWidth="1"/>
    <col min="8054" max="8054" width="13" style="1" bestFit="1" customWidth="1"/>
    <col min="8055" max="8056" width="9.33203125" style="1" bestFit="1" customWidth="1"/>
    <col min="8057" max="8057" width="12.1640625" style="1" bestFit="1" customWidth="1"/>
    <col min="8058" max="8064" width="9.33203125" style="1" bestFit="1" customWidth="1"/>
    <col min="8065" max="8065" width="9.1640625" style="1"/>
    <col min="8066" max="8067" width="9.33203125" style="1" bestFit="1" customWidth="1"/>
    <col min="8068" max="8068" width="9.1640625" style="1"/>
    <col min="8069" max="8069" width="9.33203125" style="1" bestFit="1" customWidth="1"/>
    <col min="8070" max="8070" width="13" style="1" bestFit="1" customWidth="1"/>
    <col min="8071" max="8072" width="9.33203125" style="1" bestFit="1" customWidth="1"/>
    <col min="8073" max="8073" width="12.1640625" style="1" bestFit="1" customWidth="1"/>
    <col min="8074" max="8080" width="9.33203125" style="1" bestFit="1" customWidth="1"/>
    <col min="8081" max="8081" width="9.1640625" style="1"/>
    <col min="8082" max="8083" width="9.33203125" style="1" bestFit="1" customWidth="1"/>
    <col min="8084" max="8084" width="9.1640625" style="1"/>
    <col min="8085" max="8085" width="9.33203125" style="1" bestFit="1" customWidth="1"/>
    <col min="8086" max="8086" width="13" style="1" bestFit="1" customWidth="1"/>
    <col min="8087" max="8088" width="9.33203125" style="1" bestFit="1" customWidth="1"/>
    <col min="8089" max="8089" width="12.1640625" style="1" bestFit="1" customWidth="1"/>
    <col min="8090" max="8096" width="9.33203125" style="1" bestFit="1" customWidth="1"/>
    <col min="8097" max="8097" width="9.1640625" style="1"/>
    <col min="8098" max="8099" width="9.33203125" style="1" bestFit="1" customWidth="1"/>
    <col min="8100" max="8100" width="9.1640625" style="1"/>
    <col min="8101" max="8101" width="9.33203125" style="1" bestFit="1" customWidth="1"/>
    <col min="8102" max="8102" width="13" style="1" bestFit="1" customWidth="1"/>
    <col min="8103" max="8104" width="9.33203125" style="1" bestFit="1" customWidth="1"/>
    <col min="8105" max="8105" width="12.1640625" style="1" bestFit="1" customWidth="1"/>
    <col min="8106" max="8112" width="9.33203125" style="1" bestFit="1" customWidth="1"/>
    <col min="8113" max="8113" width="9.1640625" style="1"/>
    <col min="8114" max="8115" width="9.33203125" style="1" bestFit="1" customWidth="1"/>
    <col min="8116" max="8116" width="9.1640625" style="1"/>
    <col min="8117" max="8117" width="9.33203125" style="1" bestFit="1" customWidth="1"/>
    <col min="8118" max="8118" width="13" style="1" bestFit="1" customWidth="1"/>
    <col min="8119" max="8120" width="9.33203125" style="1" bestFit="1" customWidth="1"/>
    <col min="8121" max="8121" width="12.1640625" style="1" bestFit="1" customWidth="1"/>
    <col min="8122" max="8128" width="9.33203125" style="1" bestFit="1" customWidth="1"/>
    <col min="8129" max="8129" width="9.1640625" style="1"/>
    <col min="8130" max="8131" width="9.33203125" style="1" bestFit="1" customWidth="1"/>
    <col min="8132" max="8132" width="9.1640625" style="1"/>
    <col min="8133" max="8133" width="9.33203125" style="1" bestFit="1" customWidth="1"/>
    <col min="8134" max="8134" width="13" style="1" bestFit="1" customWidth="1"/>
    <col min="8135" max="8136" width="9.33203125" style="1" bestFit="1" customWidth="1"/>
    <col min="8137" max="8137" width="12.1640625" style="1" bestFit="1" customWidth="1"/>
    <col min="8138" max="8144" width="9.33203125" style="1" bestFit="1" customWidth="1"/>
    <col min="8145" max="8145" width="9.1640625" style="1"/>
    <col min="8146" max="8147" width="9.33203125" style="1" bestFit="1" customWidth="1"/>
    <col min="8148" max="8148" width="9.1640625" style="1"/>
    <col min="8149" max="8149" width="9.33203125" style="1" bestFit="1" customWidth="1"/>
    <col min="8150" max="8150" width="13" style="1" bestFit="1" customWidth="1"/>
    <col min="8151" max="8152" width="9.33203125" style="1" bestFit="1" customWidth="1"/>
    <col min="8153" max="8153" width="12.1640625" style="1" bestFit="1" customWidth="1"/>
    <col min="8154" max="8160" width="9.33203125" style="1" bestFit="1" customWidth="1"/>
    <col min="8161" max="8161" width="9.1640625" style="1"/>
    <col min="8162" max="8163" width="9.33203125" style="1" bestFit="1" customWidth="1"/>
    <col min="8164" max="8164" width="9.1640625" style="1"/>
    <col min="8165" max="8165" width="9.33203125" style="1" bestFit="1" customWidth="1"/>
    <col min="8166" max="8166" width="13" style="1" bestFit="1" customWidth="1"/>
    <col min="8167" max="8168" width="9.33203125" style="1" bestFit="1" customWidth="1"/>
    <col min="8169" max="8169" width="12.1640625" style="1" bestFit="1" customWidth="1"/>
    <col min="8170" max="8176" width="9.33203125" style="1" bestFit="1" customWidth="1"/>
    <col min="8177" max="8177" width="9.1640625" style="1"/>
    <col min="8178" max="8179" width="9.33203125" style="1" bestFit="1" customWidth="1"/>
    <col min="8180" max="8180" width="9.1640625" style="1"/>
    <col min="8181" max="8181" width="9.33203125" style="1" bestFit="1" customWidth="1"/>
    <col min="8182" max="8182" width="13" style="1" bestFit="1" customWidth="1"/>
    <col min="8183" max="8184" width="9.33203125" style="1" bestFit="1" customWidth="1"/>
    <col min="8185" max="8185" width="12.1640625" style="1" bestFit="1" customWidth="1"/>
    <col min="8186" max="8192" width="9.33203125" style="1" bestFit="1" customWidth="1"/>
    <col min="8193" max="8193" width="9.1640625" style="1"/>
    <col min="8194" max="8195" width="9.33203125" style="1" bestFit="1" customWidth="1"/>
    <col min="8196" max="8196" width="9.1640625" style="1"/>
    <col min="8197" max="8197" width="9.33203125" style="1" bestFit="1" customWidth="1"/>
    <col min="8198" max="8198" width="13" style="1" bestFit="1" customWidth="1"/>
    <col min="8199" max="8200" width="9.33203125" style="1" bestFit="1" customWidth="1"/>
    <col min="8201" max="8201" width="12.1640625" style="1" bestFit="1" customWidth="1"/>
    <col min="8202" max="8208" width="9.33203125" style="1" bestFit="1" customWidth="1"/>
    <col min="8209" max="8209" width="9.1640625" style="1"/>
    <col min="8210" max="8211" width="9.33203125" style="1" bestFit="1" customWidth="1"/>
    <col min="8212" max="8212" width="9.1640625" style="1"/>
    <col min="8213" max="8213" width="9.33203125" style="1" bestFit="1" customWidth="1"/>
    <col min="8214" max="8214" width="13" style="1" bestFit="1" customWidth="1"/>
    <col min="8215" max="8216" width="9.33203125" style="1" bestFit="1" customWidth="1"/>
    <col min="8217" max="8217" width="12.1640625" style="1" bestFit="1" customWidth="1"/>
    <col min="8218" max="8224" width="9.33203125" style="1" bestFit="1" customWidth="1"/>
    <col min="8225" max="8225" width="9.1640625" style="1"/>
    <col min="8226" max="8227" width="9.33203125" style="1" bestFit="1" customWidth="1"/>
    <col min="8228" max="8228" width="9.1640625" style="1"/>
    <col min="8229" max="8229" width="9.33203125" style="1" bestFit="1" customWidth="1"/>
    <col min="8230" max="8230" width="13" style="1" bestFit="1" customWidth="1"/>
    <col min="8231" max="8232" width="9.33203125" style="1" bestFit="1" customWidth="1"/>
    <col min="8233" max="8233" width="12.1640625" style="1" bestFit="1" customWidth="1"/>
    <col min="8234" max="8240" width="9.33203125" style="1" bestFit="1" customWidth="1"/>
    <col min="8241" max="8241" width="9.1640625" style="1"/>
    <col min="8242" max="8243" width="9.33203125" style="1" bestFit="1" customWidth="1"/>
    <col min="8244" max="8244" width="9.1640625" style="1"/>
    <col min="8245" max="8245" width="9.33203125" style="1" bestFit="1" customWidth="1"/>
    <col min="8246" max="8246" width="13" style="1" bestFit="1" customWidth="1"/>
    <col min="8247" max="8248" width="9.33203125" style="1" bestFit="1" customWidth="1"/>
    <col min="8249" max="8249" width="12.1640625" style="1" bestFit="1" customWidth="1"/>
    <col min="8250" max="8256" width="9.33203125" style="1" bestFit="1" customWidth="1"/>
    <col min="8257" max="8257" width="9.1640625" style="1"/>
    <col min="8258" max="8259" width="9.33203125" style="1" bestFit="1" customWidth="1"/>
    <col min="8260" max="8260" width="9.1640625" style="1"/>
    <col min="8261" max="8261" width="9.33203125" style="1" bestFit="1" customWidth="1"/>
    <col min="8262" max="8262" width="13" style="1" bestFit="1" customWidth="1"/>
    <col min="8263" max="8264" width="9.33203125" style="1" bestFit="1" customWidth="1"/>
    <col min="8265" max="8265" width="12.1640625" style="1" bestFit="1" customWidth="1"/>
    <col min="8266" max="8272" width="9.33203125" style="1" bestFit="1" customWidth="1"/>
    <col min="8273" max="8273" width="9.1640625" style="1"/>
    <col min="8274" max="8275" width="9.33203125" style="1" bestFit="1" customWidth="1"/>
    <col min="8276" max="8276" width="9.1640625" style="1"/>
    <col min="8277" max="8277" width="9.33203125" style="1" bestFit="1" customWidth="1"/>
    <col min="8278" max="8278" width="13" style="1" bestFit="1" customWidth="1"/>
    <col min="8279" max="8280" width="9.33203125" style="1" bestFit="1" customWidth="1"/>
    <col min="8281" max="8281" width="12.1640625" style="1" bestFit="1" customWidth="1"/>
    <col min="8282" max="8288" width="9.33203125" style="1" bestFit="1" customWidth="1"/>
    <col min="8289" max="8289" width="9.1640625" style="1"/>
    <col min="8290" max="8291" width="9.33203125" style="1" bestFit="1" customWidth="1"/>
    <col min="8292" max="8292" width="9.1640625" style="1"/>
    <col min="8293" max="8293" width="9.33203125" style="1" bestFit="1" customWidth="1"/>
    <col min="8294" max="8294" width="13" style="1" bestFit="1" customWidth="1"/>
    <col min="8295" max="8296" width="9.33203125" style="1" bestFit="1" customWidth="1"/>
    <col min="8297" max="8297" width="12.1640625" style="1" bestFit="1" customWidth="1"/>
    <col min="8298" max="8304" width="9.33203125" style="1" bestFit="1" customWidth="1"/>
    <col min="8305" max="8305" width="9.1640625" style="1"/>
    <col min="8306" max="8307" width="9.33203125" style="1" bestFit="1" customWidth="1"/>
    <col min="8308" max="8308" width="9.1640625" style="1"/>
    <col min="8309" max="8309" width="9.33203125" style="1" bestFit="1" customWidth="1"/>
    <col min="8310" max="8310" width="13" style="1" bestFit="1" customWidth="1"/>
    <col min="8311" max="8312" width="9.33203125" style="1" bestFit="1" customWidth="1"/>
    <col min="8313" max="8313" width="12.1640625" style="1" bestFit="1" customWidth="1"/>
    <col min="8314" max="8320" width="9.33203125" style="1" bestFit="1" customWidth="1"/>
    <col min="8321" max="8321" width="9.1640625" style="1"/>
    <col min="8322" max="8323" width="9.33203125" style="1" bestFit="1" customWidth="1"/>
    <col min="8324" max="8324" width="9.1640625" style="1"/>
    <col min="8325" max="8325" width="9.33203125" style="1" bestFit="1" customWidth="1"/>
    <col min="8326" max="8326" width="13" style="1" bestFit="1" customWidth="1"/>
    <col min="8327" max="8328" width="9.33203125" style="1" bestFit="1" customWidth="1"/>
    <col min="8329" max="8329" width="12.1640625" style="1" bestFit="1" customWidth="1"/>
    <col min="8330" max="8336" width="9.33203125" style="1" bestFit="1" customWidth="1"/>
    <col min="8337" max="8337" width="9.1640625" style="1"/>
    <col min="8338" max="8339" width="9.33203125" style="1" bestFit="1" customWidth="1"/>
    <col min="8340" max="8340" width="9.1640625" style="1"/>
    <col min="8341" max="8341" width="9.33203125" style="1" bestFit="1" customWidth="1"/>
    <col min="8342" max="8342" width="13" style="1" bestFit="1" customWidth="1"/>
    <col min="8343" max="8344" width="9.33203125" style="1" bestFit="1" customWidth="1"/>
    <col min="8345" max="8345" width="12.1640625" style="1" bestFit="1" customWidth="1"/>
    <col min="8346" max="8352" width="9.33203125" style="1" bestFit="1" customWidth="1"/>
    <col min="8353" max="8353" width="9.1640625" style="1"/>
    <col min="8354" max="8355" width="9.33203125" style="1" bestFit="1" customWidth="1"/>
    <col min="8356" max="8356" width="9.1640625" style="1"/>
    <col min="8357" max="8357" width="9.33203125" style="1" bestFit="1" customWidth="1"/>
    <col min="8358" max="8358" width="13" style="1" bestFit="1" customWidth="1"/>
    <col min="8359" max="8360" width="9.33203125" style="1" bestFit="1" customWidth="1"/>
    <col min="8361" max="8361" width="12.1640625" style="1" bestFit="1" customWidth="1"/>
    <col min="8362" max="8368" width="9.33203125" style="1" bestFit="1" customWidth="1"/>
    <col min="8369" max="8369" width="9.1640625" style="1"/>
    <col min="8370" max="8371" width="9.33203125" style="1" bestFit="1" customWidth="1"/>
    <col min="8372" max="8372" width="9.1640625" style="1"/>
    <col min="8373" max="8373" width="9.33203125" style="1" bestFit="1" customWidth="1"/>
    <col min="8374" max="8374" width="13" style="1" bestFit="1" customWidth="1"/>
    <col min="8375" max="8376" width="9.33203125" style="1" bestFit="1" customWidth="1"/>
    <col min="8377" max="8377" width="12.1640625" style="1" bestFit="1" customWidth="1"/>
    <col min="8378" max="8384" width="9.33203125" style="1" bestFit="1" customWidth="1"/>
    <col min="8385" max="8385" width="9.1640625" style="1"/>
    <col min="8386" max="8387" width="9.33203125" style="1" bestFit="1" customWidth="1"/>
    <col min="8388" max="8388" width="9.1640625" style="1"/>
    <col min="8389" max="8389" width="9.33203125" style="1" bestFit="1" customWidth="1"/>
    <col min="8390" max="8390" width="13" style="1" bestFit="1" customWidth="1"/>
    <col min="8391" max="8392" width="9.33203125" style="1" bestFit="1" customWidth="1"/>
    <col min="8393" max="8393" width="12.1640625" style="1" bestFit="1" customWidth="1"/>
    <col min="8394" max="8400" width="9.33203125" style="1" bestFit="1" customWidth="1"/>
    <col min="8401" max="8401" width="9.1640625" style="1"/>
    <col min="8402" max="8403" width="9.33203125" style="1" bestFit="1" customWidth="1"/>
    <col min="8404" max="8404" width="9.1640625" style="1"/>
    <col min="8405" max="8405" width="9.33203125" style="1" bestFit="1" customWidth="1"/>
    <col min="8406" max="8406" width="13" style="1" bestFit="1" customWidth="1"/>
    <col min="8407" max="8408" width="9.33203125" style="1" bestFit="1" customWidth="1"/>
    <col min="8409" max="8409" width="12.1640625" style="1" bestFit="1" customWidth="1"/>
    <col min="8410" max="8416" width="9.33203125" style="1" bestFit="1" customWidth="1"/>
    <col min="8417" max="8417" width="9.1640625" style="1"/>
    <col min="8418" max="8419" width="9.33203125" style="1" bestFit="1" customWidth="1"/>
    <col min="8420" max="8420" width="9.1640625" style="1"/>
    <col min="8421" max="8421" width="9.33203125" style="1" bestFit="1" customWidth="1"/>
    <col min="8422" max="8422" width="13" style="1" bestFit="1" customWidth="1"/>
    <col min="8423" max="8424" width="9.33203125" style="1" bestFit="1" customWidth="1"/>
    <col min="8425" max="8425" width="12.1640625" style="1" bestFit="1" customWidth="1"/>
    <col min="8426" max="8432" width="9.33203125" style="1" bestFit="1" customWidth="1"/>
    <col min="8433" max="8433" width="9.1640625" style="1"/>
    <col min="8434" max="8435" width="9.33203125" style="1" bestFit="1" customWidth="1"/>
    <col min="8436" max="8436" width="9.1640625" style="1"/>
    <col min="8437" max="8437" width="9.33203125" style="1" bestFit="1" customWidth="1"/>
    <col min="8438" max="8438" width="13" style="1" bestFit="1" customWidth="1"/>
    <col min="8439" max="8440" width="9.33203125" style="1" bestFit="1" customWidth="1"/>
    <col min="8441" max="8441" width="12.1640625" style="1" bestFit="1" customWidth="1"/>
    <col min="8442" max="8448" width="9.33203125" style="1" bestFit="1" customWidth="1"/>
    <col min="8449" max="8449" width="9.1640625" style="1"/>
    <col min="8450" max="8451" width="9.33203125" style="1" bestFit="1" customWidth="1"/>
    <col min="8452" max="8452" width="9.1640625" style="1"/>
    <col min="8453" max="8453" width="9.33203125" style="1" bestFit="1" customWidth="1"/>
    <col min="8454" max="8454" width="13" style="1" bestFit="1" customWidth="1"/>
    <col min="8455" max="8456" width="9.33203125" style="1" bestFit="1" customWidth="1"/>
    <col min="8457" max="8457" width="12.1640625" style="1" bestFit="1" customWidth="1"/>
    <col min="8458" max="8464" width="9.33203125" style="1" bestFit="1" customWidth="1"/>
    <col min="8465" max="8465" width="9.1640625" style="1"/>
    <col min="8466" max="8467" width="9.33203125" style="1" bestFit="1" customWidth="1"/>
    <col min="8468" max="8468" width="9.1640625" style="1"/>
    <col min="8469" max="8469" width="9.33203125" style="1" bestFit="1" customWidth="1"/>
    <col min="8470" max="8470" width="13" style="1" bestFit="1" customWidth="1"/>
    <col min="8471" max="8472" width="9.33203125" style="1" bestFit="1" customWidth="1"/>
    <col min="8473" max="8473" width="12.1640625" style="1" bestFit="1" customWidth="1"/>
    <col min="8474" max="8480" width="9.33203125" style="1" bestFit="1" customWidth="1"/>
    <col min="8481" max="8481" width="9.1640625" style="1"/>
    <col min="8482" max="8483" width="9.33203125" style="1" bestFit="1" customWidth="1"/>
    <col min="8484" max="8484" width="9.1640625" style="1"/>
    <col min="8485" max="8485" width="9.33203125" style="1" bestFit="1" customWidth="1"/>
    <col min="8486" max="8486" width="13" style="1" bestFit="1" customWidth="1"/>
    <col min="8487" max="8488" width="9.33203125" style="1" bestFit="1" customWidth="1"/>
    <col min="8489" max="8489" width="12.1640625" style="1" bestFit="1" customWidth="1"/>
    <col min="8490" max="8496" width="9.33203125" style="1" bestFit="1" customWidth="1"/>
    <col min="8497" max="8497" width="9.1640625" style="1"/>
    <col min="8498" max="8499" width="9.33203125" style="1" bestFit="1" customWidth="1"/>
    <col min="8500" max="8500" width="9.1640625" style="1"/>
    <col min="8501" max="8501" width="9.33203125" style="1" bestFit="1" customWidth="1"/>
    <col min="8502" max="8502" width="13" style="1" bestFit="1" customWidth="1"/>
    <col min="8503" max="8504" width="9.33203125" style="1" bestFit="1" customWidth="1"/>
    <col min="8505" max="8505" width="12.1640625" style="1" bestFit="1" customWidth="1"/>
    <col min="8506" max="8512" width="9.33203125" style="1" bestFit="1" customWidth="1"/>
    <col min="8513" max="8513" width="9.1640625" style="1"/>
    <col min="8514" max="8515" width="9.33203125" style="1" bestFit="1" customWidth="1"/>
    <col min="8516" max="8516" width="9.1640625" style="1"/>
    <col min="8517" max="8517" width="9.33203125" style="1" bestFit="1" customWidth="1"/>
    <col min="8518" max="8518" width="13" style="1" bestFit="1" customWidth="1"/>
    <col min="8519" max="8520" width="9.33203125" style="1" bestFit="1" customWidth="1"/>
    <col min="8521" max="8521" width="12.1640625" style="1" bestFit="1" customWidth="1"/>
    <col min="8522" max="8528" width="9.33203125" style="1" bestFit="1" customWidth="1"/>
    <col min="8529" max="8529" width="9.1640625" style="1"/>
    <col min="8530" max="8531" width="9.33203125" style="1" bestFit="1" customWidth="1"/>
    <col min="8532" max="8532" width="9.1640625" style="1"/>
    <col min="8533" max="8533" width="9.33203125" style="1" bestFit="1" customWidth="1"/>
    <col min="8534" max="8534" width="13" style="1" bestFit="1" customWidth="1"/>
    <col min="8535" max="8536" width="9.33203125" style="1" bestFit="1" customWidth="1"/>
    <col min="8537" max="8537" width="12.1640625" style="1" bestFit="1" customWidth="1"/>
    <col min="8538" max="8544" width="9.33203125" style="1" bestFit="1" customWidth="1"/>
    <col min="8545" max="8545" width="9.1640625" style="1"/>
    <col min="8546" max="8547" width="9.33203125" style="1" bestFit="1" customWidth="1"/>
    <col min="8548" max="8548" width="9.1640625" style="1"/>
    <col min="8549" max="8549" width="9.33203125" style="1" bestFit="1" customWidth="1"/>
    <col min="8550" max="8550" width="13" style="1" bestFit="1" customWidth="1"/>
    <col min="8551" max="8552" width="9.33203125" style="1" bestFit="1" customWidth="1"/>
    <col min="8553" max="8553" width="12.1640625" style="1" bestFit="1" customWidth="1"/>
    <col min="8554" max="8560" width="9.33203125" style="1" bestFit="1" customWidth="1"/>
    <col min="8561" max="8561" width="9.1640625" style="1"/>
    <col min="8562" max="8563" width="9.33203125" style="1" bestFit="1" customWidth="1"/>
    <col min="8564" max="8564" width="9.1640625" style="1"/>
    <col min="8565" max="8565" width="9.33203125" style="1" bestFit="1" customWidth="1"/>
    <col min="8566" max="8566" width="13" style="1" bestFit="1" customWidth="1"/>
    <col min="8567" max="8568" width="9.33203125" style="1" bestFit="1" customWidth="1"/>
    <col min="8569" max="8569" width="12.1640625" style="1" bestFit="1" customWidth="1"/>
    <col min="8570" max="8576" width="9.33203125" style="1" bestFit="1" customWidth="1"/>
    <col min="8577" max="8577" width="9.1640625" style="1"/>
    <col min="8578" max="8579" width="9.33203125" style="1" bestFit="1" customWidth="1"/>
    <col min="8580" max="8580" width="9.1640625" style="1"/>
    <col min="8581" max="8581" width="9.33203125" style="1" bestFit="1" customWidth="1"/>
    <col min="8582" max="8582" width="13" style="1" bestFit="1" customWidth="1"/>
    <col min="8583" max="8584" width="9.33203125" style="1" bestFit="1" customWidth="1"/>
    <col min="8585" max="8585" width="12.1640625" style="1" bestFit="1" customWidth="1"/>
    <col min="8586" max="8592" width="9.33203125" style="1" bestFit="1" customWidth="1"/>
    <col min="8593" max="8593" width="9.1640625" style="1"/>
    <col min="8594" max="8595" width="9.33203125" style="1" bestFit="1" customWidth="1"/>
    <col min="8596" max="8596" width="9.1640625" style="1"/>
    <col min="8597" max="8597" width="9.33203125" style="1" bestFit="1" customWidth="1"/>
    <col min="8598" max="8598" width="13" style="1" bestFit="1" customWidth="1"/>
    <col min="8599" max="8600" width="9.33203125" style="1" bestFit="1" customWidth="1"/>
    <col min="8601" max="8601" width="12.1640625" style="1" bestFit="1" customWidth="1"/>
    <col min="8602" max="8608" width="9.33203125" style="1" bestFit="1" customWidth="1"/>
    <col min="8609" max="8609" width="9.1640625" style="1"/>
    <col min="8610" max="8611" width="9.33203125" style="1" bestFit="1" customWidth="1"/>
    <col min="8612" max="8612" width="9.1640625" style="1"/>
    <col min="8613" max="8613" width="9.33203125" style="1" bestFit="1" customWidth="1"/>
    <col min="8614" max="8614" width="13" style="1" bestFit="1" customWidth="1"/>
    <col min="8615" max="8616" width="9.33203125" style="1" bestFit="1" customWidth="1"/>
    <col min="8617" max="8617" width="12.1640625" style="1" bestFit="1" customWidth="1"/>
    <col min="8618" max="8624" width="9.33203125" style="1" bestFit="1" customWidth="1"/>
    <col min="8625" max="8625" width="9.1640625" style="1"/>
    <col min="8626" max="8627" width="9.33203125" style="1" bestFit="1" customWidth="1"/>
    <col min="8628" max="8628" width="9.1640625" style="1"/>
    <col min="8629" max="8629" width="9.33203125" style="1" bestFit="1" customWidth="1"/>
    <col min="8630" max="8630" width="13" style="1" bestFit="1" customWidth="1"/>
    <col min="8631" max="8632" width="9.33203125" style="1" bestFit="1" customWidth="1"/>
    <col min="8633" max="8633" width="12.1640625" style="1" bestFit="1" customWidth="1"/>
    <col min="8634" max="8640" width="9.33203125" style="1" bestFit="1" customWidth="1"/>
    <col min="8641" max="8641" width="9.1640625" style="1"/>
    <col min="8642" max="8643" width="9.33203125" style="1" bestFit="1" customWidth="1"/>
    <col min="8644" max="8644" width="9.1640625" style="1"/>
    <col min="8645" max="8645" width="9.33203125" style="1" bestFit="1" customWidth="1"/>
    <col min="8646" max="8646" width="13" style="1" bestFit="1" customWidth="1"/>
    <col min="8647" max="8648" width="9.33203125" style="1" bestFit="1" customWidth="1"/>
    <col min="8649" max="8649" width="12.1640625" style="1" bestFit="1" customWidth="1"/>
    <col min="8650" max="8656" width="9.33203125" style="1" bestFit="1" customWidth="1"/>
    <col min="8657" max="8657" width="9.1640625" style="1"/>
    <col min="8658" max="8659" width="9.33203125" style="1" bestFit="1" customWidth="1"/>
    <col min="8660" max="8660" width="9.1640625" style="1"/>
    <col min="8661" max="8661" width="9.33203125" style="1" bestFit="1" customWidth="1"/>
    <col min="8662" max="8662" width="13" style="1" bestFit="1" customWidth="1"/>
    <col min="8663" max="8664" width="9.33203125" style="1" bestFit="1" customWidth="1"/>
    <col min="8665" max="8665" width="12.1640625" style="1" bestFit="1" customWidth="1"/>
    <col min="8666" max="8672" width="9.33203125" style="1" bestFit="1" customWidth="1"/>
    <col min="8673" max="8673" width="9.1640625" style="1"/>
    <col min="8674" max="8675" width="9.33203125" style="1" bestFit="1" customWidth="1"/>
    <col min="8676" max="8676" width="9.1640625" style="1"/>
    <col min="8677" max="8677" width="9.33203125" style="1" bestFit="1" customWidth="1"/>
    <col min="8678" max="8678" width="13" style="1" bestFit="1" customWidth="1"/>
    <col min="8679" max="8680" width="9.33203125" style="1" bestFit="1" customWidth="1"/>
    <col min="8681" max="8681" width="12.1640625" style="1" bestFit="1" customWidth="1"/>
    <col min="8682" max="8688" width="9.33203125" style="1" bestFit="1" customWidth="1"/>
    <col min="8689" max="8689" width="9.1640625" style="1"/>
    <col min="8690" max="8691" width="9.33203125" style="1" bestFit="1" customWidth="1"/>
    <col min="8692" max="8692" width="9.1640625" style="1"/>
    <col min="8693" max="8693" width="9.33203125" style="1" bestFit="1" customWidth="1"/>
    <col min="8694" max="8694" width="13" style="1" bestFit="1" customWidth="1"/>
    <col min="8695" max="8696" width="9.33203125" style="1" bestFit="1" customWidth="1"/>
    <col min="8697" max="8697" width="12.1640625" style="1" bestFit="1" customWidth="1"/>
    <col min="8698" max="8704" width="9.33203125" style="1" bestFit="1" customWidth="1"/>
    <col min="8705" max="8705" width="9.1640625" style="1"/>
    <col min="8706" max="8707" width="9.33203125" style="1" bestFit="1" customWidth="1"/>
    <col min="8708" max="8708" width="9.1640625" style="1"/>
    <col min="8709" max="8709" width="9.33203125" style="1" bestFit="1" customWidth="1"/>
    <col min="8710" max="8710" width="13" style="1" bestFit="1" customWidth="1"/>
    <col min="8711" max="8712" width="9.33203125" style="1" bestFit="1" customWidth="1"/>
    <col min="8713" max="8713" width="12.1640625" style="1" bestFit="1" customWidth="1"/>
    <col min="8714" max="8720" width="9.33203125" style="1" bestFit="1" customWidth="1"/>
    <col min="8721" max="8721" width="9.1640625" style="1"/>
    <col min="8722" max="8723" width="9.33203125" style="1" bestFit="1" customWidth="1"/>
    <col min="8724" max="8724" width="9.1640625" style="1"/>
    <col min="8725" max="8725" width="9.33203125" style="1" bestFit="1" customWidth="1"/>
    <col min="8726" max="8726" width="13" style="1" bestFit="1" customWidth="1"/>
    <col min="8727" max="8728" width="9.33203125" style="1" bestFit="1" customWidth="1"/>
    <col min="8729" max="8729" width="12.1640625" style="1" bestFit="1" customWidth="1"/>
    <col min="8730" max="8736" width="9.33203125" style="1" bestFit="1" customWidth="1"/>
    <col min="8737" max="8737" width="9.1640625" style="1"/>
    <col min="8738" max="8739" width="9.33203125" style="1" bestFit="1" customWidth="1"/>
    <col min="8740" max="8740" width="9.1640625" style="1"/>
    <col min="8741" max="8741" width="9.33203125" style="1" bestFit="1" customWidth="1"/>
    <col min="8742" max="8742" width="13" style="1" bestFit="1" customWidth="1"/>
    <col min="8743" max="8744" width="9.33203125" style="1" bestFit="1" customWidth="1"/>
    <col min="8745" max="8745" width="12.1640625" style="1" bestFit="1" customWidth="1"/>
    <col min="8746" max="8752" width="9.33203125" style="1" bestFit="1" customWidth="1"/>
    <col min="8753" max="8753" width="9.1640625" style="1"/>
    <col min="8754" max="8755" width="9.33203125" style="1" bestFit="1" customWidth="1"/>
    <col min="8756" max="8756" width="9.1640625" style="1"/>
    <col min="8757" max="8757" width="9.33203125" style="1" bestFit="1" customWidth="1"/>
    <col min="8758" max="8758" width="13" style="1" bestFit="1" customWidth="1"/>
    <col min="8759" max="8760" width="9.33203125" style="1" bestFit="1" customWidth="1"/>
    <col min="8761" max="8761" width="12.1640625" style="1" bestFit="1" customWidth="1"/>
    <col min="8762" max="8768" width="9.33203125" style="1" bestFit="1" customWidth="1"/>
    <col min="8769" max="8769" width="9.1640625" style="1"/>
    <col min="8770" max="8771" width="9.33203125" style="1" bestFit="1" customWidth="1"/>
    <col min="8772" max="8772" width="9.1640625" style="1"/>
    <col min="8773" max="8773" width="9.33203125" style="1" bestFit="1" customWidth="1"/>
    <col min="8774" max="8774" width="13" style="1" bestFit="1" customWidth="1"/>
    <col min="8775" max="8776" width="9.33203125" style="1" bestFit="1" customWidth="1"/>
    <col min="8777" max="8777" width="12.1640625" style="1" bestFit="1" customWidth="1"/>
    <col min="8778" max="8784" width="9.33203125" style="1" bestFit="1" customWidth="1"/>
    <col min="8785" max="8785" width="9.1640625" style="1"/>
    <col min="8786" max="8787" width="9.33203125" style="1" bestFit="1" customWidth="1"/>
    <col min="8788" max="8788" width="9.1640625" style="1"/>
    <col min="8789" max="8789" width="9.33203125" style="1" bestFit="1" customWidth="1"/>
    <col min="8790" max="8790" width="13" style="1" bestFit="1" customWidth="1"/>
    <col min="8791" max="8792" width="9.33203125" style="1" bestFit="1" customWidth="1"/>
    <col min="8793" max="8793" width="12.1640625" style="1" bestFit="1" customWidth="1"/>
    <col min="8794" max="8800" width="9.33203125" style="1" bestFit="1" customWidth="1"/>
    <col min="8801" max="8801" width="9.1640625" style="1"/>
    <col min="8802" max="8803" width="9.33203125" style="1" bestFit="1" customWidth="1"/>
    <col min="8804" max="8804" width="9.1640625" style="1"/>
    <col min="8805" max="8805" width="9.33203125" style="1" bestFit="1" customWidth="1"/>
    <col min="8806" max="8806" width="13" style="1" bestFit="1" customWidth="1"/>
    <col min="8807" max="8808" width="9.33203125" style="1" bestFit="1" customWidth="1"/>
    <col min="8809" max="8809" width="12.1640625" style="1" bestFit="1" customWidth="1"/>
    <col min="8810" max="8816" width="9.33203125" style="1" bestFit="1" customWidth="1"/>
    <col min="8817" max="8817" width="9.1640625" style="1"/>
    <col min="8818" max="8819" width="9.33203125" style="1" bestFit="1" customWidth="1"/>
    <col min="8820" max="8820" width="9.1640625" style="1"/>
    <col min="8821" max="8821" width="9.33203125" style="1" bestFit="1" customWidth="1"/>
    <col min="8822" max="8822" width="13" style="1" bestFit="1" customWidth="1"/>
    <col min="8823" max="8824" width="9.33203125" style="1" bestFit="1" customWidth="1"/>
    <col min="8825" max="8825" width="12.1640625" style="1" bestFit="1" customWidth="1"/>
    <col min="8826" max="8832" width="9.33203125" style="1" bestFit="1" customWidth="1"/>
    <col min="8833" max="8833" width="9.1640625" style="1"/>
    <col min="8834" max="8835" width="9.33203125" style="1" bestFit="1" customWidth="1"/>
    <col min="8836" max="8836" width="9.1640625" style="1"/>
    <col min="8837" max="8837" width="9.33203125" style="1" bestFit="1" customWidth="1"/>
    <col min="8838" max="8838" width="13" style="1" bestFit="1" customWidth="1"/>
    <col min="8839" max="8840" width="9.33203125" style="1" bestFit="1" customWidth="1"/>
    <col min="8841" max="8841" width="12.1640625" style="1" bestFit="1" customWidth="1"/>
    <col min="8842" max="8848" width="9.33203125" style="1" bestFit="1" customWidth="1"/>
    <col min="8849" max="8849" width="9.1640625" style="1"/>
    <col min="8850" max="8851" width="9.33203125" style="1" bestFit="1" customWidth="1"/>
    <col min="8852" max="8852" width="9.1640625" style="1"/>
    <col min="8853" max="8853" width="9.33203125" style="1" bestFit="1" customWidth="1"/>
    <col min="8854" max="8854" width="13" style="1" bestFit="1" customWidth="1"/>
    <col min="8855" max="8856" width="9.33203125" style="1" bestFit="1" customWidth="1"/>
    <col min="8857" max="8857" width="12.1640625" style="1" bestFit="1" customWidth="1"/>
    <col min="8858" max="8864" width="9.33203125" style="1" bestFit="1" customWidth="1"/>
    <col min="8865" max="8865" width="9.1640625" style="1"/>
    <col min="8866" max="8867" width="9.33203125" style="1" bestFit="1" customWidth="1"/>
    <col min="8868" max="8868" width="9.1640625" style="1"/>
    <col min="8869" max="8869" width="9.33203125" style="1" bestFit="1" customWidth="1"/>
    <col min="8870" max="8870" width="13" style="1" bestFit="1" customWidth="1"/>
    <col min="8871" max="8872" width="9.33203125" style="1" bestFit="1" customWidth="1"/>
    <col min="8873" max="8873" width="12.1640625" style="1" bestFit="1" customWidth="1"/>
    <col min="8874" max="8880" width="9.33203125" style="1" bestFit="1" customWidth="1"/>
    <col min="8881" max="8881" width="9.1640625" style="1"/>
    <col min="8882" max="8883" width="9.33203125" style="1" bestFit="1" customWidth="1"/>
    <col min="8884" max="8884" width="9.1640625" style="1"/>
    <col min="8885" max="8885" width="9.33203125" style="1" bestFit="1" customWidth="1"/>
    <col min="8886" max="8886" width="13" style="1" bestFit="1" customWidth="1"/>
    <col min="8887" max="8888" width="9.33203125" style="1" bestFit="1" customWidth="1"/>
    <col min="8889" max="8889" width="12.1640625" style="1" bestFit="1" customWidth="1"/>
    <col min="8890" max="8896" width="9.33203125" style="1" bestFit="1" customWidth="1"/>
    <col min="8897" max="8897" width="9.1640625" style="1"/>
    <col min="8898" max="8899" width="9.33203125" style="1" bestFit="1" customWidth="1"/>
    <col min="8900" max="8900" width="9.1640625" style="1"/>
    <col min="8901" max="8901" width="9.33203125" style="1" bestFit="1" customWidth="1"/>
    <col min="8902" max="8902" width="13" style="1" bestFit="1" customWidth="1"/>
    <col min="8903" max="8904" width="9.33203125" style="1" bestFit="1" customWidth="1"/>
    <col min="8905" max="8905" width="12.1640625" style="1" bestFit="1" customWidth="1"/>
    <col min="8906" max="8912" width="9.33203125" style="1" bestFit="1" customWidth="1"/>
    <col min="8913" max="8913" width="9.1640625" style="1"/>
    <col min="8914" max="8915" width="9.33203125" style="1" bestFit="1" customWidth="1"/>
    <col min="8916" max="8916" width="9.1640625" style="1"/>
    <col min="8917" max="8917" width="9.33203125" style="1" bestFit="1" customWidth="1"/>
    <col min="8918" max="8918" width="13" style="1" bestFit="1" customWidth="1"/>
    <col min="8919" max="8920" width="9.33203125" style="1" bestFit="1" customWidth="1"/>
    <col min="8921" max="8921" width="12.1640625" style="1" bestFit="1" customWidth="1"/>
    <col min="8922" max="8928" width="9.33203125" style="1" bestFit="1" customWidth="1"/>
    <col min="8929" max="8929" width="9.1640625" style="1"/>
    <col min="8930" max="8931" width="9.33203125" style="1" bestFit="1" customWidth="1"/>
    <col min="8932" max="8932" width="9.1640625" style="1"/>
    <col min="8933" max="8933" width="9.33203125" style="1" bestFit="1" customWidth="1"/>
    <col min="8934" max="8934" width="13" style="1" bestFit="1" customWidth="1"/>
    <col min="8935" max="8936" width="9.33203125" style="1" bestFit="1" customWidth="1"/>
    <col min="8937" max="8937" width="12.1640625" style="1" bestFit="1" customWidth="1"/>
    <col min="8938" max="8944" width="9.33203125" style="1" bestFit="1" customWidth="1"/>
    <col min="8945" max="8945" width="9.1640625" style="1"/>
    <col min="8946" max="8947" width="9.33203125" style="1" bestFit="1" customWidth="1"/>
    <col min="8948" max="8948" width="9.1640625" style="1"/>
    <col min="8949" max="8949" width="9.33203125" style="1" bestFit="1" customWidth="1"/>
    <col min="8950" max="8950" width="13" style="1" bestFit="1" customWidth="1"/>
    <col min="8951" max="8952" width="9.33203125" style="1" bestFit="1" customWidth="1"/>
    <col min="8953" max="8953" width="12.1640625" style="1" bestFit="1" customWidth="1"/>
    <col min="8954" max="8960" width="9.33203125" style="1" bestFit="1" customWidth="1"/>
    <col min="8961" max="8961" width="9.1640625" style="1"/>
    <col min="8962" max="8963" width="9.33203125" style="1" bestFit="1" customWidth="1"/>
    <col min="8964" max="8964" width="9.1640625" style="1"/>
    <col min="8965" max="8965" width="9.33203125" style="1" bestFit="1" customWidth="1"/>
    <col min="8966" max="8966" width="13" style="1" bestFit="1" customWidth="1"/>
    <col min="8967" max="8968" width="9.33203125" style="1" bestFit="1" customWidth="1"/>
    <col min="8969" max="8969" width="12.1640625" style="1" bestFit="1" customWidth="1"/>
    <col min="8970" max="8976" width="9.33203125" style="1" bestFit="1" customWidth="1"/>
    <col min="8977" max="8977" width="9.1640625" style="1"/>
    <col min="8978" max="8979" width="9.33203125" style="1" bestFit="1" customWidth="1"/>
    <col min="8980" max="8980" width="9.1640625" style="1"/>
    <col min="8981" max="8981" width="9.33203125" style="1" bestFit="1" customWidth="1"/>
    <col min="8982" max="8982" width="13" style="1" bestFit="1" customWidth="1"/>
    <col min="8983" max="8984" width="9.33203125" style="1" bestFit="1" customWidth="1"/>
    <col min="8985" max="8985" width="12.1640625" style="1" bestFit="1" customWidth="1"/>
    <col min="8986" max="8992" width="9.33203125" style="1" bestFit="1" customWidth="1"/>
    <col min="8993" max="8993" width="9.1640625" style="1"/>
    <col min="8994" max="8995" width="9.33203125" style="1" bestFit="1" customWidth="1"/>
    <col min="8996" max="8996" width="9.1640625" style="1"/>
    <col min="8997" max="8997" width="9.33203125" style="1" bestFit="1" customWidth="1"/>
    <col min="8998" max="8998" width="13" style="1" bestFit="1" customWidth="1"/>
    <col min="8999" max="9000" width="9.33203125" style="1" bestFit="1" customWidth="1"/>
    <col min="9001" max="9001" width="12.1640625" style="1" bestFit="1" customWidth="1"/>
    <col min="9002" max="9008" width="9.33203125" style="1" bestFit="1" customWidth="1"/>
    <col min="9009" max="9009" width="9.1640625" style="1"/>
    <col min="9010" max="9011" width="9.33203125" style="1" bestFit="1" customWidth="1"/>
    <col min="9012" max="9012" width="9.1640625" style="1"/>
    <col min="9013" max="9013" width="9.33203125" style="1" bestFit="1" customWidth="1"/>
    <col min="9014" max="9014" width="13" style="1" bestFit="1" customWidth="1"/>
    <col min="9015" max="9016" width="9.33203125" style="1" bestFit="1" customWidth="1"/>
    <col min="9017" max="9017" width="12.1640625" style="1" bestFit="1" customWidth="1"/>
    <col min="9018" max="9024" width="9.33203125" style="1" bestFit="1" customWidth="1"/>
    <col min="9025" max="9025" width="9.1640625" style="1"/>
    <col min="9026" max="9027" width="9.33203125" style="1" bestFit="1" customWidth="1"/>
    <col min="9028" max="9028" width="9.1640625" style="1"/>
    <col min="9029" max="9029" width="9.33203125" style="1" bestFit="1" customWidth="1"/>
    <col min="9030" max="9030" width="13" style="1" bestFit="1" customWidth="1"/>
    <col min="9031" max="9032" width="9.33203125" style="1" bestFit="1" customWidth="1"/>
    <col min="9033" max="9033" width="12.1640625" style="1" bestFit="1" customWidth="1"/>
    <col min="9034" max="9040" width="9.33203125" style="1" bestFit="1" customWidth="1"/>
    <col min="9041" max="9041" width="9.1640625" style="1"/>
    <col min="9042" max="9043" width="9.33203125" style="1" bestFit="1" customWidth="1"/>
    <col min="9044" max="9044" width="9.1640625" style="1"/>
    <col min="9045" max="9045" width="9.33203125" style="1" bestFit="1" customWidth="1"/>
    <col min="9046" max="9046" width="13" style="1" bestFit="1" customWidth="1"/>
    <col min="9047" max="9048" width="9.33203125" style="1" bestFit="1" customWidth="1"/>
    <col min="9049" max="9049" width="12.1640625" style="1" bestFit="1" customWidth="1"/>
    <col min="9050" max="9056" width="9.33203125" style="1" bestFit="1" customWidth="1"/>
    <col min="9057" max="9057" width="9.1640625" style="1"/>
    <col min="9058" max="9059" width="9.33203125" style="1" bestFit="1" customWidth="1"/>
    <col min="9060" max="9060" width="9.1640625" style="1"/>
    <col min="9061" max="9061" width="9.33203125" style="1" bestFit="1" customWidth="1"/>
    <col min="9062" max="9062" width="13" style="1" bestFit="1" customWidth="1"/>
    <col min="9063" max="9064" width="9.33203125" style="1" bestFit="1" customWidth="1"/>
    <col min="9065" max="9065" width="12.1640625" style="1" bestFit="1" customWidth="1"/>
    <col min="9066" max="9072" width="9.33203125" style="1" bestFit="1" customWidth="1"/>
    <col min="9073" max="9073" width="9.1640625" style="1"/>
    <col min="9074" max="9075" width="9.33203125" style="1" bestFit="1" customWidth="1"/>
    <col min="9076" max="9076" width="9.1640625" style="1"/>
    <col min="9077" max="9077" width="9.33203125" style="1" bestFit="1" customWidth="1"/>
    <col min="9078" max="9078" width="13" style="1" bestFit="1" customWidth="1"/>
    <col min="9079" max="9080" width="9.33203125" style="1" bestFit="1" customWidth="1"/>
    <col min="9081" max="9081" width="12.1640625" style="1" bestFit="1" customWidth="1"/>
    <col min="9082" max="9088" width="9.33203125" style="1" bestFit="1" customWidth="1"/>
    <col min="9089" max="9089" width="9.1640625" style="1"/>
    <col min="9090" max="9091" width="9.33203125" style="1" bestFit="1" customWidth="1"/>
    <col min="9092" max="9092" width="9.1640625" style="1"/>
    <col min="9093" max="9093" width="9.33203125" style="1" bestFit="1" customWidth="1"/>
    <col min="9094" max="9094" width="13" style="1" bestFit="1" customWidth="1"/>
    <col min="9095" max="9096" width="9.33203125" style="1" bestFit="1" customWidth="1"/>
    <col min="9097" max="9097" width="12.1640625" style="1" bestFit="1" customWidth="1"/>
    <col min="9098" max="9104" width="9.33203125" style="1" bestFit="1" customWidth="1"/>
    <col min="9105" max="9105" width="9.1640625" style="1"/>
    <col min="9106" max="9107" width="9.33203125" style="1" bestFit="1" customWidth="1"/>
    <col min="9108" max="9108" width="9.1640625" style="1"/>
    <col min="9109" max="9109" width="9.33203125" style="1" bestFit="1" customWidth="1"/>
    <col min="9110" max="9110" width="13" style="1" bestFit="1" customWidth="1"/>
    <col min="9111" max="9112" width="9.33203125" style="1" bestFit="1" customWidth="1"/>
    <col min="9113" max="9113" width="12.1640625" style="1" bestFit="1" customWidth="1"/>
    <col min="9114" max="9120" width="9.33203125" style="1" bestFit="1" customWidth="1"/>
    <col min="9121" max="9121" width="9.1640625" style="1"/>
    <col min="9122" max="9123" width="9.33203125" style="1" bestFit="1" customWidth="1"/>
    <col min="9124" max="9124" width="9.1640625" style="1"/>
    <col min="9125" max="9125" width="9.33203125" style="1" bestFit="1" customWidth="1"/>
    <col min="9126" max="9126" width="13" style="1" bestFit="1" customWidth="1"/>
    <col min="9127" max="9128" width="9.33203125" style="1" bestFit="1" customWidth="1"/>
    <col min="9129" max="9129" width="12.1640625" style="1" bestFit="1" customWidth="1"/>
    <col min="9130" max="9136" width="9.33203125" style="1" bestFit="1" customWidth="1"/>
    <col min="9137" max="9137" width="9.1640625" style="1"/>
    <col min="9138" max="9139" width="9.33203125" style="1" bestFit="1" customWidth="1"/>
    <col min="9140" max="9140" width="9.1640625" style="1"/>
    <col min="9141" max="9141" width="9.33203125" style="1" bestFit="1" customWidth="1"/>
    <col min="9142" max="9142" width="13" style="1" bestFit="1" customWidth="1"/>
    <col min="9143" max="9144" width="9.33203125" style="1" bestFit="1" customWidth="1"/>
    <col min="9145" max="9145" width="12.1640625" style="1" bestFit="1" customWidth="1"/>
    <col min="9146" max="9152" width="9.33203125" style="1" bestFit="1" customWidth="1"/>
    <col min="9153" max="9153" width="9.1640625" style="1"/>
    <col min="9154" max="9155" width="9.33203125" style="1" bestFit="1" customWidth="1"/>
    <col min="9156" max="9156" width="9.1640625" style="1"/>
    <col min="9157" max="9157" width="9.33203125" style="1" bestFit="1" customWidth="1"/>
    <col min="9158" max="9158" width="13" style="1" bestFit="1" customWidth="1"/>
    <col min="9159" max="9160" width="9.33203125" style="1" bestFit="1" customWidth="1"/>
    <col min="9161" max="9161" width="12.1640625" style="1" bestFit="1" customWidth="1"/>
    <col min="9162" max="9168" width="9.33203125" style="1" bestFit="1" customWidth="1"/>
    <col min="9169" max="9169" width="9.1640625" style="1"/>
    <col min="9170" max="9171" width="9.33203125" style="1" bestFit="1" customWidth="1"/>
    <col min="9172" max="9172" width="9.1640625" style="1"/>
    <col min="9173" max="9173" width="9.33203125" style="1" bestFit="1" customWidth="1"/>
    <col min="9174" max="9174" width="13" style="1" bestFit="1" customWidth="1"/>
    <col min="9175" max="9176" width="9.33203125" style="1" bestFit="1" customWidth="1"/>
    <col min="9177" max="9177" width="12.1640625" style="1" bestFit="1" customWidth="1"/>
    <col min="9178" max="9184" width="9.33203125" style="1" bestFit="1" customWidth="1"/>
    <col min="9185" max="9185" width="9.1640625" style="1"/>
    <col min="9186" max="9187" width="9.33203125" style="1" bestFit="1" customWidth="1"/>
    <col min="9188" max="9188" width="9.1640625" style="1"/>
    <col min="9189" max="9189" width="9.33203125" style="1" bestFit="1" customWidth="1"/>
    <col min="9190" max="9190" width="13" style="1" bestFit="1" customWidth="1"/>
    <col min="9191" max="9192" width="9.33203125" style="1" bestFit="1" customWidth="1"/>
    <col min="9193" max="9193" width="12.1640625" style="1" bestFit="1" customWidth="1"/>
    <col min="9194" max="9200" width="9.33203125" style="1" bestFit="1" customWidth="1"/>
    <col min="9201" max="9201" width="9.1640625" style="1"/>
    <col min="9202" max="9203" width="9.33203125" style="1" bestFit="1" customWidth="1"/>
    <col min="9204" max="9204" width="9.1640625" style="1"/>
    <col min="9205" max="9205" width="9.33203125" style="1" bestFit="1" customWidth="1"/>
    <col min="9206" max="9206" width="13" style="1" bestFit="1" customWidth="1"/>
    <col min="9207" max="9208" width="9.33203125" style="1" bestFit="1" customWidth="1"/>
    <col min="9209" max="9209" width="12.1640625" style="1" bestFit="1" customWidth="1"/>
    <col min="9210" max="9216" width="9.33203125" style="1" bestFit="1" customWidth="1"/>
    <col min="9217" max="9217" width="9.1640625" style="1"/>
    <col min="9218" max="9219" width="9.33203125" style="1" bestFit="1" customWidth="1"/>
    <col min="9220" max="9220" width="9.1640625" style="1"/>
    <col min="9221" max="9221" width="9.33203125" style="1" bestFit="1" customWidth="1"/>
    <col min="9222" max="9222" width="13" style="1" bestFit="1" customWidth="1"/>
    <col min="9223" max="9224" width="9.33203125" style="1" bestFit="1" customWidth="1"/>
    <col min="9225" max="9225" width="12.1640625" style="1" bestFit="1" customWidth="1"/>
    <col min="9226" max="9232" width="9.33203125" style="1" bestFit="1" customWidth="1"/>
    <col min="9233" max="9233" width="9.1640625" style="1"/>
    <col min="9234" max="9235" width="9.33203125" style="1" bestFit="1" customWidth="1"/>
    <col min="9236" max="9236" width="9.1640625" style="1"/>
    <col min="9237" max="9237" width="9.33203125" style="1" bestFit="1" customWidth="1"/>
    <col min="9238" max="9238" width="13" style="1" bestFit="1" customWidth="1"/>
    <col min="9239" max="9240" width="9.33203125" style="1" bestFit="1" customWidth="1"/>
    <col min="9241" max="9241" width="12.1640625" style="1" bestFit="1" customWidth="1"/>
    <col min="9242" max="9248" width="9.33203125" style="1" bestFit="1" customWidth="1"/>
    <col min="9249" max="9249" width="9.1640625" style="1"/>
    <col min="9250" max="9251" width="9.33203125" style="1" bestFit="1" customWidth="1"/>
    <col min="9252" max="9252" width="9.1640625" style="1"/>
    <col min="9253" max="9253" width="9.33203125" style="1" bestFit="1" customWidth="1"/>
    <col min="9254" max="9254" width="13" style="1" bestFit="1" customWidth="1"/>
    <col min="9255" max="9256" width="9.33203125" style="1" bestFit="1" customWidth="1"/>
    <col min="9257" max="9257" width="12.1640625" style="1" bestFit="1" customWidth="1"/>
    <col min="9258" max="9264" width="9.33203125" style="1" bestFit="1" customWidth="1"/>
    <col min="9265" max="9265" width="9.1640625" style="1"/>
    <col min="9266" max="9267" width="9.33203125" style="1" bestFit="1" customWidth="1"/>
    <col min="9268" max="9268" width="9.1640625" style="1"/>
    <col min="9269" max="9269" width="9.33203125" style="1" bestFit="1" customWidth="1"/>
    <col min="9270" max="9270" width="13" style="1" bestFit="1" customWidth="1"/>
    <col min="9271" max="9272" width="9.33203125" style="1" bestFit="1" customWidth="1"/>
    <col min="9273" max="9273" width="12.1640625" style="1" bestFit="1" customWidth="1"/>
    <col min="9274" max="9280" width="9.33203125" style="1" bestFit="1" customWidth="1"/>
    <col min="9281" max="9281" width="9.1640625" style="1"/>
    <col min="9282" max="9283" width="9.33203125" style="1" bestFit="1" customWidth="1"/>
    <col min="9284" max="9284" width="9.1640625" style="1"/>
    <col min="9285" max="9285" width="9.33203125" style="1" bestFit="1" customWidth="1"/>
    <col min="9286" max="9286" width="13" style="1" bestFit="1" customWidth="1"/>
    <col min="9287" max="9288" width="9.33203125" style="1" bestFit="1" customWidth="1"/>
    <col min="9289" max="9289" width="12.1640625" style="1" bestFit="1" customWidth="1"/>
    <col min="9290" max="9296" width="9.33203125" style="1" bestFit="1" customWidth="1"/>
    <col min="9297" max="9297" width="9.1640625" style="1"/>
    <col min="9298" max="9299" width="9.33203125" style="1" bestFit="1" customWidth="1"/>
    <col min="9300" max="9300" width="9.1640625" style="1"/>
    <col min="9301" max="9301" width="9.33203125" style="1" bestFit="1" customWidth="1"/>
    <col min="9302" max="9302" width="13" style="1" bestFit="1" customWidth="1"/>
    <col min="9303" max="9304" width="9.33203125" style="1" bestFit="1" customWidth="1"/>
    <col min="9305" max="9305" width="12.1640625" style="1" bestFit="1" customWidth="1"/>
    <col min="9306" max="9312" width="9.33203125" style="1" bestFit="1" customWidth="1"/>
    <col min="9313" max="9313" width="9.1640625" style="1"/>
    <col min="9314" max="9315" width="9.33203125" style="1" bestFit="1" customWidth="1"/>
    <col min="9316" max="9316" width="9.1640625" style="1"/>
    <col min="9317" max="9317" width="9.33203125" style="1" bestFit="1" customWidth="1"/>
    <col min="9318" max="9318" width="13" style="1" bestFit="1" customWidth="1"/>
    <col min="9319" max="9320" width="9.33203125" style="1" bestFit="1" customWidth="1"/>
    <col min="9321" max="9321" width="12.1640625" style="1" bestFit="1" customWidth="1"/>
    <col min="9322" max="9328" width="9.33203125" style="1" bestFit="1" customWidth="1"/>
    <col min="9329" max="9329" width="9.1640625" style="1"/>
    <col min="9330" max="9331" width="9.33203125" style="1" bestFit="1" customWidth="1"/>
    <col min="9332" max="9332" width="9.1640625" style="1"/>
    <col min="9333" max="9333" width="9.33203125" style="1" bestFit="1" customWidth="1"/>
    <col min="9334" max="9334" width="13" style="1" bestFit="1" customWidth="1"/>
    <col min="9335" max="9336" width="9.33203125" style="1" bestFit="1" customWidth="1"/>
    <col min="9337" max="9337" width="12.1640625" style="1" bestFit="1" customWidth="1"/>
    <col min="9338" max="9344" width="9.33203125" style="1" bestFit="1" customWidth="1"/>
    <col min="9345" max="9345" width="9.1640625" style="1"/>
    <col min="9346" max="9347" width="9.33203125" style="1" bestFit="1" customWidth="1"/>
    <col min="9348" max="9348" width="9.1640625" style="1"/>
    <col min="9349" max="9349" width="9.33203125" style="1" bestFit="1" customWidth="1"/>
    <col min="9350" max="9350" width="13" style="1" bestFit="1" customWidth="1"/>
    <col min="9351" max="9352" width="9.33203125" style="1" bestFit="1" customWidth="1"/>
    <col min="9353" max="9353" width="12.1640625" style="1" bestFit="1" customWidth="1"/>
    <col min="9354" max="9360" width="9.33203125" style="1" bestFit="1" customWidth="1"/>
    <col min="9361" max="9361" width="9.1640625" style="1"/>
    <col min="9362" max="9363" width="9.33203125" style="1" bestFit="1" customWidth="1"/>
    <col min="9364" max="9364" width="9.1640625" style="1"/>
    <col min="9365" max="9365" width="9.33203125" style="1" bestFit="1" customWidth="1"/>
    <col min="9366" max="9366" width="13" style="1" bestFit="1" customWidth="1"/>
    <col min="9367" max="9368" width="9.33203125" style="1" bestFit="1" customWidth="1"/>
    <col min="9369" max="9369" width="12.1640625" style="1" bestFit="1" customWidth="1"/>
    <col min="9370" max="9376" width="9.33203125" style="1" bestFit="1" customWidth="1"/>
    <col min="9377" max="9377" width="9.1640625" style="1"/>
    <col min="9378" max="9379" width="9.33203125" style="1" bestFit="1" customWidth="1"/>
    <col min="9380" max="9380" width="9.1640625" style="1"/>
    <col min="9381" max="9381" width="9.33203125" style="1" bestFit="1" customWidth="1"/>
    <col min="9382" max="9382" width="13" style="1" bestFit="1" customWidth="1"/>
    <col min="9383" max="9384" width="9.33203125" style="1" bestFit="1" customWidth="1"/>
    <col min="9385" max="9385" width="12.1640625" style="1" bestFit="1" customWidth="1"/>
    <col min="9386" max="9392" width="9.33203125" style="1" bestFit="1" customWidth="1"/>
    <col min="9393" max="9393" width="9.1640625" style="1"/>
    <col min="9394" max="9395" width="9.33203125" style="1" bestFit="1" customWidth="1"/>
    <col min="9396" max="9396" width="9.1640625" style="1"/>
    <col min="9397" max="9397" width="9.33203125" style="1" bestFit="1" customWidth="1"/>
    <col min="9398" max="9398" width="13" style="1" bestFit="1" customWidth="1"/>
    <col min="9399" max="9400" width="9.33203125" style="1" bestFit="1" customWidth="1"/>
    <col min="9401" max="9401" width="12.1640625" style="1" bestFit="1" customWidth="1"/>
    <col min="9402" max="9408" width="9.33203125" style="1" bestFit="1" customWidth="1"/>
    <col min="9409" max="9409" width="9.1640625" style="1"/>
    <col min="9410" max="9411" width="9.33203125" style="1" bestFit="1" customWidth="1"/>
    <col min="9412" max="9412" width="9.1640625" style="1"/>
    <col min="9413" max="9413" width="9.33203125" style="1" bestFit="1" customWidth="1"/>
    <col min="9414" max="9414" width="13" style="1" bestFit="1" customWidth="1"/>
    <col min="9415" max="9416" width="9.33203125" style="1" bestFit="1" customWidth="1"/>
    <col min="9417" max="9417" width="12.1640625" style="1" bestFit="1" customWidth="1"/>
    <col min="9418" max="9424" width="9.33203125" style="1" bestFit="1" customWidth="1"/>
    <col min="9425" max="9425" width="9.1640625" style="1"/>
    <col min="9426" max="9427" width="9.33203125" style="1" bestFit="1" customWidth="1"/>
    <col min="9428" max="9428" width="9.1640625" style="1"/>
    <col min="9429" max="9429" width="9.33203125" style="1" bestFit="1" customWidth="1"/>
    <col min="9430" max="9430" width="13" style="1" bestFit="1" customWidth="1"/>
    <col min="9431" max="9432" width="9.33203125" style="1" bestFit="1" customWidth="1"/>
    <col min="9433" max="9433" width="12.1640625" style="1" bestFit="1" customWidth="1"/>
    <col min="9434" max="9440" width="9.33203125" style="1" bestFit="1" customWidth="1"/>
    <col min="9441" max="9441" width="9.1640625" style="1"/>
    <col min="9442" max="9443" width="9.33203125" style="1" bestFit="1" customWidth="1"/>
    <col min="9444" max="9444" width="9.1640625" style="1"/>
    <col min="9445" max="9445" width="9.33203125" style="1" bestFit="1" customWidth="1"/>
    <col min="9446" max="9446" width="13" style="1" bestFit="1" customWidth="1"/>
    <col min="9447" max="9448" width="9.33203125" style="1" bestFit="1" customWidth="1"/>
    <col min="9449" max="9449" width="12.1640625" style="1" bestFit="1" customWidth="1"/>
    <col min="9450" max="9456" width="9.33203125" style="1" bestFit="1" customWidth="1"/>
    <col min="9457" max="9457" width="9.1640625" style="1"/>
    <col min="9458" max="9459" width="9.33203125" style="1" bestFit="1" customWidth="1"/>
    <col min="9460" max="9460" width="9.1640625" style="1"/>
    <col min="9461" max="9461" width="9.33203125" style="1" bestFit="1" customWidth="1"/>
    <col min="9462" max="9462" width="13" style="1" bestFit="1" customWidth="1"/>
    <col min="9463" max="9464" width="9.33203125" style="1" bestFit="1" customWidth="1"/>
    <col min="9465" max="9465" width="12.1640625" style="1" bestFit="1" customWidth="1"/>
    <col min="9466" max="9472" width="9.33203125" style="1" bestFit="1" customWidth="1"/>
    <col min="9473" max="9473" width="9.1640625" style="1"/>
    <col min="9474" max="9475" width="9.33203125" style="1" bestFit="1" customWidth="1"/>
    <col min="9476" max="9476" width="9.1640625" style="1"/>
    <col min="9477" max="9477" width="9.33203125" style="1" bestFit="1" customWidth="1"/>
    <col min="9478" max="9478" width="13" style="1" bestFit="1" customWidth="1"/>
    <col min="9479" max="9480" width="9.33203125" style="1" bestFit="1" customWidth="1"/>
    <col min="9481" max="9481" width="12.1640625" style="1" bestFit="1" customWidth="1"/>
    <col min="9482" max="9488" width="9.33203125" style="1" bestFit="1" customWidth="1"/>
    <col min="9489" max="9489" width="9.1640625" style="1"/>
    <col min="9490" max="9491" width="9.33203125" style="1" bestFit="1" customWidth="1"/>
    <col min="9492" max="9492" width="9.1640625" style="1"/>
    <col min="9493" max="9493" width="9.33203125" style="1" bestFit="1" customWidth="1"/>
    <col min="9494" max="9494" width="13" style="1" bestFit="1" customWidth="1"/>
    <col min="9495" max="9496" width="9.33203125" style="1" bestFit="1" customWidth="1"/>
    <col min="9497" max="9497" width="12.1640625" style="1" bestFit="1" customWidth="1"/>
    <col min="9498" max="9504" width="9.33203125" style="1" bestFit="1" customWidth="1"/>
    <col min="9505" max="9505" width="9.1640625" style="1"/>
    <col min="9506" max="9507" width="9.33203125" style="1" bestFit="1" customWidth="1"/>
    <col min="9508" max="9508" width="9.1640625" style="1"/>
    <col min="9509" max="9509" width="9.33203125" style="1" bestFit="1" customWidth="1"/>
    <col min="9510" max="9510" width="13" style="1" bestFit="1" customWidth="1"/>
    <col min="9511" max="9512" width="9.33203125" style="1" bestFit="1" customWidth="1"/>
    <col min="9513" max="9513" width="12.1640625" style="1" bestFit="1" customWidth="1"/>
    <col min="9514" max="9520" width="9.33203125" style="1" bestFit="1" customWidth="1"/>
    <col min="9521" max="9521" width="9.1640625" style="1"/>
    <col min="9522" max="9523" width="9.33203125" style="1" bestFit="1" customWidth="1"/>
    <col min="9524" max="9524" width="9.1640625" style="1"/>
    <col min="9525" max="9525" width="9.33203125" style="1" bestFit="1" customWidth="1"/>
    <col min="9526" max="9526" width="13" style="1" bestFit="1" customWidth="1"/>
    <col min="9527" max="9528" width="9.33203125" style="1" bestFit="1" customWidth="1"/>
    <col min="9529" max="9529" width="12.1640625" style="1" bestFit="1" customWidth="1"/>
    <col min="9530" max="9536" width="9.33203125" style="1" bestFit="1" customWidth="1"/>
    <col min="9537" max="9537" width="9.1640625" style="1"/>
    <col min="9538" max="9539" width="9.33203125" style="1" bestFit="1" customWidth="1"/>
    <col min="9540" max="9540" width="9.1640625" style="1"/>
    <col min="9541" max="9541" width="9.33203125" style="1" bestFit="1" customWidth="1"/>
    <col min="9542" max="9542" width="13" style="1" bestFit="1" customWidth="1"/>
    <col min="9543" max="9544" width="9.33203125" style="1" bestFit="1" customWidth="1"/>
    <col min="9545" max="9545" width="12.1640625" style="1" bestFit="1" customWidth="1"/>
    <col min="9546" max="9552" width="9.33203125" style="1" bestFit="1" customWidth="1"/>
    <col min="9553" max="9553" width="9.1640625" style="1"/>
    <col min="9554" max="9555" width="9.33203125" style="1" bestFit="1" customWidth="1"/>
    <col min="9556" max="9556" width="9.1640625" style="1"/>
    <col min="9557" max="9557" width="9.33203125" style="1" bestFit="1" customWidth="1"/>
    <col min="9558" max="9558" width="13" style="1" bestFit="1" customWidth="1"/>
    <col min="9559" max="9560" width="9.33203125" style="1" bestFit="1" customWidth="1"/>
    <col min="9561" max="9561" width="12.1640625" style="1" bestFit="1" customWidth="1"/>
    <col min="9562" max="9568" width="9.33203125" style="1" bestFit="1" customWidth="1"/>
    <col min="9569" max="9569" width="9.1640625" style="1"/>
    <col min="9570" max="9571" width="9.33203125" style="1" bestFit="1" customWidth="1"/>
    <col min="9572" max="9572" width="9.1640625" style="1"/>
    <col min="9573" max="9573" width="9.33203125" style="1" bestFit="1" customWidth="1"/>
    <col min="9574" max="9574" width="13" style="1" bestFit="1" customWidth="1"/>
    <col min="9575" max="9576" width="9.33203125" style="1" bestFit="1" customWidth="1"/>
    <col min="9577" max="9577" width="12.1640625" style="1" bestFit="1" customWidth="1"/>
    <col min="9578" max="9584" width="9.33203125" style="1" bestFit="1" customWidth="1"/>
    <col min="9585" max="9585" width="9.1640625" style="1"/>
    <col min="9586" max="9587" width="9.33203125" style="1" bestFit="1" customWidth="1"/>
    <col min="9588" max="9588" width="9.1640625" style="1"/>
    <col min="9589" max="9589" width="9.33203125" style="1" bestFit="1" customWidth="1"/>
    <col min="9590" max="9590" width="13" style="1" bestFit="1" customWidth="1"/>
    <col min="9591" max="9592" width="9.33203125" style="1" bestFit="1" customWidth="1"/>
    <col min="9593" max="9593" width="12.1640625" style="1" bestFit="1" customWidth="1"/>
    <col min="9594" max="9600" width="9.33203125" style="1" bestFit="1" customWidth="1"/>
    <col min="9601" max="9601" width="9.1640625" style="1"/>
    <col min="9602" max="9603" width="9.33203125" style="1" bestFit="1" customWidth="1"/>
    <col min="9604" max="9604" width="9.1640625" style="1"/>
    <col min="9605" max="9605" width="9.33203125" style="1" bestFit="1" customWidth="1"/>
    <col min="9606" max="9606" width="13" style="1" bestFit="1" customWidth="1"/>
    <col min="9607" max="9608" width="9.33203125" style="1" bestFit="1" customWidth="1"/>
    <col min="9609" max="9609" width="12.1640625" style="1" bestFit="1" customWidth="1"/>
    <col min="9610" max="9616" width="9.33203125" style="1" bestFit="1" customWidth="1"/>
    <col min="9617" max="9617" width="9.1640625" style="1"/>
    <col min="9618" max="9619" width="9.33203125" style="1" bestFit="1" customWidth="1"/>
    <col min="9620" max="9620" width="9.1640625" style="1"/>
    <col min="9621" max="9621" width="9.33203125" style="1" bestFit="1" customWidth="1"/>
    <col min="9622" max="9622" width="13" style="1" bestFit="1" customWidth="1"/>
    <col min="9623" max="9624" width="9.33203125" style="1" bestFit="1" customWidth="1"/>
    <col min="9625" max="9625" width="12.1640625" style="1" bestFit="1" customWidth="1"/>
    <col min="9626" max="9632" width="9.33203125" style="1" bestFit="1" customWidth="1"/>
    <col min="9633" max="9633" width="9.1640625" style="1"/>
    <col min="9634" max="9635" width="9.33203125" style="1" bestFit="1" customWidth="1"/>
    <col min="9636" max="9636" width="9.1640625" style="1"/>
    <col min="9637" max="9637" width="9.33203125" style="1" bestFit="1" customWidth="1"/>
    <col min="9638" max="9638" width="13" style="1" bestFit="1" customWidth="1"/>
    <col min="9639" max="9640" width="9.33203125" style="1" bestFit="1" customWidth="1"/>
    <col min="9641" max="9641" width="12.1640625" style="1" bestFit="1" customWidth="1"/>
    <col min="9642" max="9648" width="9.33203125" style="1" bestFit="1" customWidth="1"/>
    <col min="9649" max="9649" width="9.1640625" style="1"/>
    <col min="9650" max="9651" width="9.33203125" style="1" bestFit="1" customWidth="1"/>
    <col min="9652" max="9652" width="9.1640625" style="1"/>
    <col min="9653" max="9653" width="9.33203125" style="1" bestFit="1" customWidth="1"/>
    <col min="9654" max="9654" width="13" style="1" bestFit="1" customWidth="1"/>
    <col min="9655" max="9656" width="9.33203125" style="1" bestFit="1" customWidth="1"/>
    <col min="9657" max="9657" width="12.1640625" style="1" bestFit="1" customWidth="1"/>
    <col min="9658" max="9664" width="9.33203125" style="1" bestFit="1" customWidth="1"/>
    <col min="9665" max="9665" width="9.1640625" style="1"/>
    <col min="9666" max="9667" width="9.33203125" style="1" bestFit="1" customWidth="1"/>
    <col min="9668" max="9668" width="9.1640625" style="1"/>
    <col min="9669" max="9669" width="9.33203125" style="1" bestFit="1" customWidth="1"/>
    <col min="9670" max="9670" width="13" style="1" bestFit="1" customWidth="1"/>
    <col min="9671" max="9672" width="9.33203125" style="1" bestFit="1" customWidth="1"/>
    <col min="9673" max="9673" width="12.1640625" style="1" bestFit="1" customWidth="1"/>
    <col min="9674" max="9680" width="9.33203125" style="1" bestFit="1" customWidth="1"/>
    <col min="9681" max="9681" width="9.1640625" style="1"/>
    <col min="9682" max="9683" width="9.33203125" style="1" bestFit="1" customWidth="1"/>
    <col min="9684" max="9684" width="9.1640625" style="1"/>
    <col min="9685" max="9685" width="9.33203125" style="1" bestFit="1" customWidth="1"/>
    <col min="9686" max="9686" width="13" style="1" bestFit="1" customWidth="1"/>
    <col min="9687" max="9688" width="9.33203125" style="1" bestFit="1" customWidth="1"/>
    <col min="9689" max="9689" width="12.1640625" style="1" bestFit="1" customWidth="1"/>
    <col min="9690" max="9696" width="9.33203125" style="1" bestFit="1" customWidth="1"/>
    <col min="9697" max="9697" width="9.1640625" style="1"/>
    <col min="9698" max="9699" width="9.33203125" style="1" bestFit="1" customWidth="1"/>
    <col min="9700" max="9700" width="9.1640625" style="1"/>
    <col min="9701" max="9701" width="9.33203125" style="1" bestFit="1" customWidth="1"/>
    <col min="9702" max="9702" width="13" style="1" bestFit="1" customWidth="1"/>
    <col min="9703" max="9704" width="9.33203125" style="1" bestFit="1" customWidth="1"/>
    <col min="9705" max="9705" width="12.1640625" style="1" bestFit="1" customWidth="1"/>
    <col min="9706" max="9712" width="9.33203125" style="1" bestFit="1" customWidth="1"/>
    <col min="9713" max="9713" width="9.1640625" style="1"/>
    <col min="9714" max="9715" width="9.33203125" style="1" bestFit="1" customWidth="1"/>
    <col min="9716" max="9716" width="9.1640625" style="1"/>
    <col min="9717" max="9717" width="9.33203125" style="1" bestFit="1" customWidth="1"/>
    <col min="9718" max="9718" width="13" style="1" bestFit="1" customWidth="1"/>
    <col min="9719" max="9720" width="9.33203125" style="1" bestFit="1" customWidth="1"/>
    <col min="9721" max="9721" width="12.1640625" style="1" bestFit="1" customWidth="1"/>
    <col min="9722" max="9728" width="9.33203125" style="1" bestFit="1" customWidth="1"/>
    <col min="9729" max="9729" width="9.1640625" style="1"/>
    <col min="9730" max="9731" width="9.33203125" style="1" bestFit="1" customWidth="1"/>
    <col min="9732" max="9732" width="9.1640625" style="1"/>
    <col min="9733" max="9733" width="9.33203125" style="1" bestFit="1" customWidth="1"/>
    <col min="9734" max="9734" width="13" style="1" bestFit="1" customWidth="1"/>
    <col min="9735" max="9736" width="9.33203125" style="1" bestFit="1" customWidth="1"/>
    <col min="9737" max="9737" width="12.1640625" style="1" bestFit="1" customWidth="1"/>
    <col min="9738" max="9744" width="9.33203125" style="1" bestFit="1" customWidth="1"/>
    <col min="9745" max="9745" width="9.1640625" style="1"/>
    <col min="9746" max="9747" width="9.33203125" style="1" bestFit="1" customWidth="1"/>
    <col min="9748" max="9748" width="9.1640625" style="1"/>
    <col min="9749" max="9749" width="9.33203125" style="1" bestFit="1" customWidth="1"/>
    <col min="9750" max="9750" width="13" style="1" bestFit="1" customWidth="1"/>
    <col min="9751" max="9752" width="9.33203125" style="1" bestFit="1" customWidth="1"/>
    <col min="9753" max="9753" width="12.1640625" style="1" bestFit="1" customWidth="1"/>
    <col min="9754" max="9760" width="9.33203125" style="1" bestFit="1" customWidth="1"/>
    <col min="9761" max="9761" width="9.1640625" style="1"/>
    <col min="9762" max="9763" width="9.33203125" style="1" bestFit="1" customWidth="1"/>
    <col min="9764" max="9764" width="9.1640625" style="1"/>
    <col min="9765" max="9765" width="9.33203125" style="1" bestFit="1" customWidth="1"/>
    <col min="9766" max="9766" width="13" style="1" bestFit="1" customWidth="1"/>
    <col min="9767" max="9768" width="9.33203125" style="1" bestFit="1" customWidth="1"/>
    <col min="9769" max="9769" width="12.1640625" style="1" bestFit="1" customWidth="1"/>
    <col min="9770" max="9776" width="9.33203125" style="1" bestFit="1" customWidth="1"/>
    <col min="9777" max="9777" width="9.1640625" style="1"/>
    <col min="9778" max="9779" width="9.33203125" style="1" bestFit="1" customWidth="1"/>
    <col min="9780" max="9780" width="9.1640625" style="1"/>
    <col min="9781" max="9781" width="9.33203125" style="1" bestFit="1" customWidth="1"/>
    <col min="9782" max="9782" width="13" style="1" bestFit="1" customWidth="1"/>
    <col min="9783" max="9784" width="9.33203125" style="1" bestFit="1" customWidth="1"/>
    <col min="9785" max="9785" width="12.1640625" style="1" bestFit="1" customWidth="1"/>
    <col min="9786" max="9792" width="9.33203125" style="1" bestFit="1" customWidth="1"/>
    <col min="9793" max="9793" width="9.1640625" style="1"/>
    <col min="9794" max="9795" width="9.33203125" style="1" bestFit="1" customWidth="1"/>
    <col min="9796" max="9796" width="9.1640625" style="1"/>
    <col min="9797" max="9797" width="9.33203125" style="1" bestFit="1" customWidth="1"/>
    <col min="9798" max="9798" width="13" style="1" bestFit="1" customWidth="1"/>
    <col min="9799" max="9800" width="9.33203125" style="1" bestFit="1" customWidth="1"/>
    <col min="9801" max="9801" width="12.1640625" style="1" bestFit="1" customWidth="1"/>
    <col min="9802" max="9808" width="9.33203125" style="1" bestFit="1" customWidth="1"/>
    <col min="9809" max="9809" width="9.1640625" style="1"/>
    <col min="9810" max="9811" width="9.33203125" style="1" bestFit="1" customWidth="1"/>
    <col min="9812" max="9812" width="9.1640625" style="1"/>
    <col min="9813" max="9813" width="9.33203125" style="1" bestFit="1" customWidth="1"/>
    <col min="9814" max="9814" width="13" style="1" bestFit="1" customWidth="1"/>
    <col min="9815" max="9816" width="9.33203125" style="1" bestFit="1" customWidth="1"/>
    <col min="9817" max="9817" width="12.1640625" style="1" bestFit="1" customWidth="1"/>
    <col min="9818" max="9824" width="9.33203125" style="1" bestFit="1" customWidth="1"/>
    <col min="9825" max="9825" width="9.1640625" style="1"/>
    <col min="9826" max="9827" width="9.33203125" style="1" bestFit="1" customWidth="1"/>
    <col min="9828" max="9828" width="9.1640625" style="1"/>
    <col min="9829" max="9829" width="9.33203125" style="1" bestFit="1" customWidth="1"/>
    <col min="9830" max="9830" width="13" style="1" bestFit="1" customWidth="1"/>
    <col min="9831" max="9832" width="9.33203125" style="1" bestFit="1" customWidth="1"/>
    <col min="9833" max="9833" width="12.1640625" style="1" bestFit="1" customWidth="1"/>
    <col min="9834" max="9840" width="9.33203125" style="1" bestFit="1" customWidth="1"/>
    <col min="9841" max="9841" width="9.1640625" style="1"/>
    <col min="9842" max="9843" width="9.33203125" style="1" bestFit="1" customWidth="1"/>
    <col min="9844" max="9844" width="9.1640625" style="1"/>
    <col min="9845" max="9845" width="9.33203125" style="1" bestFit="1" customWidth="1"/>
    <col min="9846" max="9846" width="13" style="1" bestFit="1" customWidth="1"/>
    <col min="9847" max="9848" width="9.33203125" style="1" bestFit="1" customWidth="1"/>
    <col min="9849" max="9849" width="12.1640625" style="1" bestFit="1" customWidth="1"/>
    <col min="9850" max="9856" width="9.33203125" style="1" bestFit="1" customWidth="1"/>
    <col min="9857" max="9857" width="9.1640625" style="1"/>
    <col min="9858" max="9859" width="9.33203125" style="1" bestFit="1" customWidth="1"/>
    <col min="9860" max="9860" width="9.1640625" style="1"/>
    <col min="9861" max="9861" width="9.33203125" style="1" bestFit="1" customWidth="1"/>
    <col min="9862" max="9862" width="13" style="1" bestFit="1" customWidth="1"/>
    <col min="9863" max="9864" width="9.33203125" style="1" bestFit="1" customWidth="1"/>
    <col min="9865" max="9865" width="12.1640625" style="1" bestFit="1" customWidth="1"/>
    <col min="9866" max="9872" width="9.33203125" style="1" bestFit="1" customWidth="1"/>
    <col min="9873" max="9873" width="9.1640625" style="1"/>
    <col min="9874" max="9875" width="9.33203125" style="1" bestFit="1" customWidth="1"/>
    <col min="9876" max="9876" width="9.1640625" style="1"/>
    <col min="9877" max="9877" width="9.33203125" style="1" bestFit="1" customWidth="1"/>
    <col min="9878" max="9878" width="13" style="1" bestFit="1" customWidth="1"/>
    <col min="9879" max="9880" width="9.33203125" style="1" bestFit="1" customWidth="1"/>
    <col min="9881" max="9881" width="12.1640625" style="1" bestFit="1" customWidth="1"/>
    <col min="9882" max="9888" width="9.33203125" style="1" bestFit="1" customWidth="1"/>
    <col min="9889" max="9889" width="9.1640625" style="1"/>
    <col min="9890" max="9891" width="9.33203125" style="1" bestFit="1" customWidth="1"/>
    <col min="9892" max="9892" width="9.1640625" style="1"/>
    <col min="9893" max="9893" width="9.33203125" style="1" bestFit="1" customWidth="1"/>
    <col min="9894" max="9894" width="13" style="1" bestFit="1" customWidth="1"/>
    <col min="9895" max="9896" width="9.33203125" style="1" bestFit="1" customWidth="1"/>
    <col min="9897" max="9897" width="12.1640625" style="1" bestFit="1" customWidth="1"/>
    <col min="9898" max="9904" width="9.33203125" style="1" bestFit="1" customWidth="1"/>
    <col min="9905" max="9905" width="9.1640625" style="1"/>
    <col min="9906" max="9907" width="9.33203125" style="1" bestFit="1" customWidth="1"/>
    <col min="9908" max="9908" width="9.1640625" style="1"/>
    <col min="9909" max="9909" width="9.33203125" style="1" bestFit="1" customWidth="1"/>
    <col min="9910" max="9910" width="13" style="1" bestFit="1" customWidth="1"/>
    <col min="9911" max="9912" width="9.33203125" style="1" bestFit="1" customWidth="1"/>
    <col min="9913" max="9913" width="12.1640625" style="1" bestFit="1" customWidth="1"/>
    <col min="9914" max="9920" width="9.33203125" style="1" bestFit="1" customWidth="1"/>
    <col min="9921" max="9921" width="9.1640625" style="1"/>
    <col min="9922" max="9923" width="9.33203125" style="1" bestFit="1" customWidth="1"/>
    <col min="9924" max="9924" width="9.1640625" style="1"/>
    <col min="9925" max="9925" width="9.33203125" style="1" bestFit="1" customWidth="1"/>
    <col min="9926" max="9926" width="13" style="1" bestFit="1" customWidth="1"/>
    <col min="9927" max="9928" width="9.33203125" style="1" bestFit="1" customWidth="1"/>
    <col min="9929" max="9929" width="12.1640625" style="1" bestFit="1" customWidth="1"/>
    <col min="9930" max="9936" width="9.33203125" style="1" bestFit="1" customWidth="1"/>
    <col min="9937" max="9937" width="9.1640625" style="1"/>
    <col min="9938" max="9939" width="9.33203125" style="1" bestFit="1" customWidth="1"/>
    <col min="9940" max="9940" width="9.1640625" style="1"/>
    <col min="9941" max="9941" width="9.33203125" style="1" bestFit="1" customWidth="1"/>
    <col min="9942" max="9942" width="13" style="1" bestFit="1" customWidth="1"/>
    <col min="9943" max="9944" width="9.33203125" style="1" bestFit="1" customWidth="1"/>
    <col min="9945" max="9945" width="12.1640625" style="1" bestFit="1" customWidth="1"/>
    <col min="9946" max="9952" width="9.33203125" style="1" bestFit="1" customWidth="1"/>
    <col min="9953" max="9953" width="9.1640625" style="1"/>
    <col min="9954" max="9955" width="9.33203125" style="1" bestFit="1" customWidth="1"/>
    <col min="9956" max="9956" width="9.1640625" style="1"/>
    <col min="9957" max="9957" width="9.33203125" style="1" bestFit="1" customWidth="1"/>
    <col min="9958" max="9958" width="13" style="1" bestFit="1" customWidth="1"/>
    <col min="9959" max="9960" width="9.33203125" style="1" bestFit="1" customWidth="1"/>
    <col min="9961" max="9961" width="12.1640625" style="1" bestFit="1" customWidth="1"/>
    <col min="9962" max="9968" width="9.33203125" style="1" bestFit="1" customWidth="1"/>
    <col min="9969" max="9969" width="9.1640625" style="1"/>
    <col min="9970" max="9971" width="9.33203125" style="1" bestFit="1" customWidth="1"/>
    <col min="9972" max="9972" width="9.1640625" style="1"/>
    <col min="9973" max="9973" width="9.33203125" style="1" bestFit="1" customWidth="1"/>
    <col min="9974" max="9974" width="13" style="1" bestFit="1" customWidth="1"/>
    <col min="9975" max="9976" width="9.33203125" style="1" bestFit="1" customWidth="1"/>
    <col min="9977" max="9977" width="12.1640625" style="1" bestFit="1" customWidth="1"/>
    <col min="9978" max="9984" width="9.33203125" style="1" bestFit="1" customWidth="1"/>
    <col min="9985" max="9985" width="9.1640625" style="1"/>
    <col min="9986" max="9987" width="9.33203125" style="1" bestFit="1" customWidth="1"/>
    <col min="9988" max="9988" width="9.1640625" style="1"/>
    <col min="9989" max="9989" width="9.33203125" style="1" bestFit="1" customWidth="1"/>
    <col min="9990" max="9990" width="13" style="1" bestFit="1" customWidth="1"/>
    <col min="9991" max="9992" width="9.33203125" style="1" bestFit="1" customWidth="1"/>
    <col min="9993" max="9993" width="12.1640625" style="1" bestFit="1" customWidth="1"/>
    <col min="9994" max="10000" width="9.33203125" style="1" bestFit="1" customWidth="1"/>
    <col min="10001" max="10001" width="9.1640625" style="1"/>
    <col min="10002" max="10003" width="9.33203125" style="1" bestFit="1" customWidth="1"/>
    <col min="10004" max="10004" width="9.1640625" style="1"/>
    <col min="10005" max="10005" width="9.33203125" style="1" bestFit="1" customWidth="1"/>
    <col min="10006" max="10006" width="13" style="1" bestFit="1" customWidth="1"/>
    <col min="10007" max="10008" width="9.33203125" style="1" bestFit="1" customWidth="1"/>
    <col min="10009" max="10009" width="12.1640625" style="1" bestFit="1" customWidth="1"/>
    <col min="10010" max="10016" width="9.33203125" style="1" bestFit="1" customWidth="1"/>
    <col min="10017" max="10017" width="9.1640625" style="1"/>
    <col min="10018" max="10019" width="9.33203125" style="1" bestFit="1" customWidth="1"/>
    <col min="10020" max="10020" width="9.1640625" style="1"/>
    <col min="10021" max="10021" width="9.33203125" style="1" bestFit="1" customWidth="1"/>
    <col min="10022" max="10022" width="13" style="1" bestFit="1" customWidth="1"/>
    <col min="10023" max="10024" width="9.33203125" style="1" bestFit="1" customWidth="1"/>
    <col min="10025" max="10025" width="12.1640625" style="1" bestFit="1" customWidth="1"/>
    <col min="10026" max="10032" width="9.33203125" style="1" bestFit="1" customWidth="1"/>
    <col min="10033" max="10033" width="9.1640625" style="1"/>
    <col min="10034" max="10035" width="9.33203125" style="1" bestFit="1" customWidth="1"/>
    <col min="10036" max="10036" width="9.1640625" style="1"/>
    <col min="10037" max="10037" width="9.33203125" style="1" bestFit="1" customWidth="1"/>
    <col min="10038" max="10038" width="13" style="1" bestFit="1" customWidth="1"/>
    <col min="10039" max="10040" width="9.33203125" style="1" bestFit="1" customWidth="1"/>
    <col min="10041" max="10041" width="12.1640625" style="1" bestFit="1" customWidth="1"/>
    <col min="10042" max="10048" width="9.33203125" style="1" bestFit="1" customWidth="1"/>
    <col min="10049" max="10049" width="9.1640625" style="1"/>
    <col min="10050" max="10051" width="9.33203125" style="1" bestFit="1" customWidth="1"/>
    <col min="10052" max="10052" width="9.1640625" style="1"/>
    <col min="10053" max="10053" width="9.33203125" style="1" bestFit="1" customWidth="1"/>
    <col min="10054" max="10054" width="13" style="1" bestFit="1" customWidth="1"/>
    <col min="10055" max="10056" width="9.33203125" style="1" bestFit="1" customWidth="1"/>
    <col min="10057" max="10057" width="12.1640625" style="1" bestFit="1" customWidth="1"/>
    <col min="10058" max="10064" width="9.33203125" style="1" bestFit="1" customWidth="1"/>
    <col min="10065" max="10065" width="9.1640625" style="1"/>
    <col min="10066" max="10067" width="9.33203125" style="1" bestFit="1" customWidth="1"/>
    <col min="10068" max="10068" width="9.1640625" style="1"/>
    <col min="10069" max="10069" width="9.33203125" style="1" bestFit="1" customWidth="1"/>
    <col min="10070" max="10070" width="13" style="1" bestFit="1" customWidth="1"/>
    <col min="10071" max="10072" width="9.33203125" style="1" bestFit="1" customWidth="1"/>
    <col min="10073" max="10073" width="12.1640625" style="1" bestFit="1" customWidth="1"/>
    <col min="10074" max="10080" width="9.33203125" style="1" bestFit="1" customWidth="1"/>
    <col min="10081" max="10081" width="9.1640625" style="1"/>
    <col min="10082" max="10083" width="9.33203125" style="1" bestFit="1" customWidth="1"/>
    <col min="10084" max="10084" width="9.1640625" style="1"/>
    <col min="10085" max="10085" width="9.33203125" style="1" bestFit="1" customWidth="1"/>
    <col min="10086" max="10086" width="13" style="1" bestFit="1" customWidth="1"/>
    <col min="10087" max="10088" width="9.33203125" style="1" bestFit="1" customWidth="1"/>
    <col min="10089" max="10089" width="12.1640625" style="1" bestFit="1" customWidth="1"/>
    <col min="10090" max="10096" width="9.33203125" style="1" bestFit="1" customWidth="1"/>
    <col min="10097" max="10097" width="9.1640625" style="1"/>
    <col min="10098" max="10099" width="9.33203125" style="1" bestFit="1" customWidth="1"/>
    <col min="10100" max="10100" width="9.1640625" style="1"/>
    <col min="10101" max="10101" width="9.33203125" style="1" bestFit="1" customWidth="1"/>
    <col min="10102" max="10102" width="13" style="1" bestFit="1" customWidth="1"/>
    <col min="10103" max="10104" width="9.33203125" style="1" bestFit="1" customWidth="1"/>
    <col min="10105" max="10105" width="12.1640625" style="1" bestFit="1" customWidth="1"/>
    <col min="10106" max="10112" width="9.33203125" style="1" bestFit="1" customWidth="1"/>
    <col min="10113" max="10113" width="9.1640625" style="1"/>
    <col min="10114" max="10115" width="9.33203125" style="1" bestFit="1" customWidth="1"/>
    <col min="10116" max="10116" width="9.1640625" style="1"/>
    <col min="10117" max="10117" width="9.33203125" style="1" bestFit="1" customWidth="1"/>
    <col min="10118" max="10118" width="13" style="1" bestFit="1" customWidth="1"/>
    <col min="10119" max="10120" width="9.33203125" style="1" bestFit="1" customWidth="1"/>
    <col min="10121" max="10121" width="12.1640625" style="1" bestFit="1" customWidth="1"/>
    <col min="10122" max="10128" width="9.33203125" style="1" bestFit="1" customWidth="1"/>
    <col min="10129" max="10129" width="9.1640625" style="1"/>
    <col min="10130" max="10131" width="9.33203125" style="1" bestFit="1" customWidth="1"/>
    <col min="10132" max="10132" width="9.1640625" style="1"/>
    <col min="10133" max="10133" width="9.33203125" style="1" bestFit="1" customWidth="1"/>
    <col min="10134" max="10134" width="13" style="1" bestFit="1" customWidth="1"/>
    <col min="10135" max="10136" width="9.33203125" style="1" bestFit="1" customWidth="1"/>
    <col min="10137" max="10137" width="12.1640625" style="1" bestFit="1" customWidth="1"/>
    <col min="10138" max="10144" width="9.33203125" style="1" bestFit="1" customWidth="1"/>
    <col min="10145" max="10145" width="9.1640625" style="1"/>
    <col min="10146" max="10147" width="9.33203125" style="1" bestFit="1" customWidth="1"/>
    <col min="10148" max="10148" width="9.1640625" style="1"/>
    <col min="10149" max="10149" width="9.33203125" style="1" bestFit="1" customWidth="1"/>
    <col min="10150" max="10150" width="13" style="1" bestFit="1" customWidth="1"/>
    <col min="10151" max="10152" width="9.33203125" style="1" bestFit="1" customWidth="1"/>
    <col min="10153" max="10153" width="12.1640625" style="1" bestFit="1" customWidth="1"/>
    <col min="10154" max="10160" width="9.33203125" style="1" bestFit="1" customWidth="1"/>
    <col min="10161" max="10161" width="9.1640625" style="1"/>
    <col min="10162" max="10163" width="9.33203125" style="1" bestFit="1" customWidth="1"/>
    <col min="10164" max="10164" width="9.1640625" style="1"/>
    <col min="10165" max="10165" width="9.33203125" style="1" bestFit="1" customWidth="1"/>
    <col min="10166" max="10166" width="13" style="1" bestFit="1" customWidth="1"/>
    <col min="10167" max="10168" width="9.33203125" style="1" bestFit="1" customWidth="1"/>
    <col min="10169" max="10169" width="12.1640625" style="1" bestFit="1" customWidth="1"/>
    <col min="10170" max="10176" width="9.33203125" style="1" bestFit="1" customWidth="1"/>
    <col min="10177" max="10177" width="9.1640625" style="1"/>
    <col min="10178" max="10179" width="9.33203125" style="1" bestFit="1" customWidth="1"/>
    <col min="10180" max="10180" width="9.1640625" style="1"/>
    <col min="10181" max="10181" width="9.33203125" style="1" bestFit="1" customWidth="1"/>
    <col min="10182" max="10182" width="13" style="1" bestFit="1" customWidth="1"/>
    <col min="10183" max="10184" width="9.33203125" style="1" bestFit="1" customWidth="1"/>
    <col min="10185" max="10185" width="12.1640625" style="1" bestFit="1" customWidth="1"/>
    <col min="10186" max="10192" width="9.33203125" style="1" bestFit="1" customWidth="1"/>
    <col min="10193" max="10193" width="9.1640625" style="1"/>
    <col min="10194" max="10195" width="9.33203125" style="1" bestFit="1" customWidth="1"/>
    <col min="10196" max="10196" width="9.1640625" style="1"/>
    <col min="10197" max="10197" width="9.33203125" style="1" bestFit="1" customWidth="1"/>
    <col min="10198" max="10198" width="13" style="1" bestFit="1" customWidth="1"/>
    <col min="10199" max="10200" width="9.33203125" style="1" bestFit="1" customWidth="1"/>
    <col min="10201" max="10201" width="12.1640625" style="1" bestFit="1" customWidth="1"/>
    <col min="10202" max="10208" width="9.33203125" style="1" bestFit="1" customWidth="1"/>
    <col min="10209" max="10209" width="9.1640625" style="1"/>
    <col min="10210" max="10211" width="9.33203125" style="1" bestFit="1" customWidth="1"/>
    <col min="10212" max="10212" width="9.1640625" style="1"/>
    <col min="10213" max="10213" width="9.33203125" style="1" bestFit="1" customWidth="1"/>
    <col min="10214" max="10214" width="13" style="1" bestFit="1" customWidth="1"/>
    <col min="10215" max="10216" width="9.33203125" style="1" bestFit="1" customWidth="1"/>
    <col min="10217" max="10217" width="12.1640625" style="1" bestFit="1" customWidth="1"/>
    <col min="10218" max="10224" width="9.33203125" style="1" bestFit="1" customWidth="1"/>
    <col min="10225" max="10225" width="9.1640625" style="1"/>
    <col min="10226" max="10227" width="9.33203125" style="1" bestFit="1" customWidth="1"/>
    <col min="10228" max="10228" width="9.1640625" style="1"/>
    <col min="10229" max="10229" width="9.33203125" style="1" bestFit="1" customWidth="1"/>
    <col min="10230" max="10230" width="13" style="1" bestFit="1" customWidth="1"/>
    <col min="10231" max="10232" width="9.33203125" style="1" bestFit="1" customWidth="1"/>
    <col min="10233" max="10233" width="12.1640625" style="1" bestFit="1" customWidth="1"/>
    <col min="10234" max="10240" width="9.33203125" style="1" bestFit="1" customWidth="1"/>
    <col min="10241" max="10241" width="9.1640625" style="1"/>
    <col min="10242" max="10243" width="9.33203125" style="1" bestFit="1" customWidth="1"/>
    <col min="10244" max="10244" width="9.1640625" style="1"/>
    <col min="10245" max="10245" width="9.33203125" style="1" bestFit="1" customWidth="1"/>
    <col min="10246" max="10246" width="13" style="1" bestFit="1" customWidth="1"/>
    <col min="10247" max="10248" width="9.33203125" style="1" bestFit="1" customWidth="1"/>
    <col min="10249" max="10249" width="12.1640625" style="1" bestFit="1" customWidth="1"/>
    <col min="10250" max="10256" width="9.33203125" style="1" bestFit="1" customWidth="1"/>
    <col min="10257" max="10257" width="9.1640625" style="1"/>
    <col min="10258" max="10259" width="9.33203125" style="1" bestFit="1" customWidth="1"/>
    <col min="10260" max="10260" width="9.1640625" style="1"/>
    <col min="10261" max="10261" width="9.33203125" style="1" bestFit="1" customWidth="1"/>
    <col min="10262" max="10262" width="13" style="1" bestFit="1" customWidth="1"/>
    <col min="10263" max="10264" width="9.33203125" style="1" bestFit="1" customWidth="1"/>
    <col min="10265" max="10265" width="12.1640625" style="1" bestFit="1" customWidth="1"/>
    <col min="10266" max="10272" width="9.33203125" style="1" bestFit="1" customWidth="1"/>
    <col min="10273" max="10273" width="9.1640625" style="1"/>
    <col min="10274" max="10275" width="9.33203125" style="1" bestFit="1" customWidth="1"/>
    <col min="10276" max="10276" width="9.1640625" style="1"/>
    <col min="10277" max="10277" width="9.33203125" style="1" bestFit="1" customWidth="1"/>
    <col min="10278" max="10278" width="13" style="1" bestFit="1" customWidth="1"/>
    <col min="10279" max="10280" width="9.33203125" style="1" bestFit="1" customWidth="1"/>
    <col min="10281" max="10281" width="12.1640625" style="1" bestFit="1" customWidth="1"/>
    <col min="10282" max="10288" width="9.33203125" style="1" bestFit="1" customWidth="1"/>
    <col min="10289" max="10289" width="9.1640625" style="1"/>
    <col min="10290" max="10291" width="9.33203125" style="1" bestFit="1" customWidth="1"/>
    <col min="10292" max="10292" width="9.1640625" style="1"/>
    <col min="10293" max="10293" width="9.33203125" style="1" bestFit="1" customWidth="1"/>
    <col min="10294" max="10294" width="13" style="1" bestFit="1" customWidth="1"/>
    <col min="10295" max="10296" width="9.33203125" style="1" bestFit="1" customWidth="1"/>
    <col min="10297" max="10297" width="12.1640625" style="1" bestFit="1" customWidth="1"/>
    <col min="10298" max="10304" width="9.33203125" style="1" bestFit="1" customWidth="1"/>
    <col min="10305" max="10305" width="9.1640625" style="1"/>
    <col min="10306" max="10307" width="9.33203125" style="1" bestFit="1" customWidth="1"/>
    <col min="10308" max="10308" width="9.1640625" style="1"/>
    <col min="10309" max="10309" width="9.33203125" style="1" bestFit="1" customWidth="1"/>
    <col min="10310" max="10310" width="13" style="1" bestFit="1" customWidth="1"/>
    <col min="10311" max="10312" width="9.33203125" style="1" bestFit="1" customWidth="1"/>
    <col min="10313" max="10313" width="12.1640625" style="1" bestFit="1" customWidth="1"/>
    <col min="10314" max="10320" width="9.33203125" style="1" bestFit="1" customWidth="1"/>
    <col min="10321" max="10321" width="9.1640625" style="1"/>
    <col min="10322" max="10323" width="9.33203125" style="1" bestFit="1" customWidth="1"/>
    <col min="10324" max="10324" width="9.1640625" style="1"/>
    <col min="10325" max="10325" width="9.33203125" style="1" bestFit="1" customWidth="1"/>
    <col min="10326" max="10326" width="13" style="1" bestFit="1" customWidth="1"/>
    <col min="10327" max="10328" width="9.33203125" style="1" bestFit="1" customWidth="1"/>
    <col min="10329" max="10329" width="12.1640625" style="1" bestFit="1" customWidth="1"/>
    <col min="10330" max="10336" width="9.33203125" style="1" bestFit="1" customWidth="1"/>
    <col min="10337" max="10337" width="9.1640625" style="1"/>
    <col min="10338" max="10339" width="9.33203125" style="1" bestFit="1" customWidth="1"/>
    <col min="10340" max="10340" width="9.1640625" style="1"/>
    <col min="10341" max="10341" width="9.33203125" style="1" bestFit="1" customWidth="1"/>
    <col min="10342" max="10342" width="13" style="1" bestFit="1" customWidth="1"/>
    <col min="10343" max="10344" width="9.33203125" style="1" bestFit="1" customWidth="1"/>
    <col min="10345" max="10345" width="12.1640625" style="1" bestFit="1" customWidth="1"/>
    <col min="10346" max="10352" width="9.33203125" style="1" bestFit="1" customWidth="1"/>
    <col min="10353" max="10353" width="9.1640625" style="1"/>
    <col min="10354" max="10355" width="9.33203125" style="1" bestFit="1" customWidth="1"/>
    <col min="10356" max="10356" width="9.1640625" style="1"/>
    <col min="10357" max="10357" width="9.33203125" style="1" bestFit="1" customWidth="1"/>
    <col min="10358" max="10358" width="13" style="1" bestFit="1" customWidth="1"/>
    <col min="10359" max="10360" width="9.33203125" style="1" bestFit="1" customWidth="1"/>
    <col min="10361" max="10361" width="12.1640625" style="1" bestFit="1" customWidth="1"/>
    <col min="10362" max="10368" width="9.33203125" style="1" bestFit="1" customWidth="1"/>
    <col min="10369" max="10369" width="9.1640625" style="1"/>
    <col min="10370" max="10371" width="9.33203125" style="1" bestFit="1" customWidth="1"/>
    <col min="10372" max="10372" width="9.1640625" style="1"/>
    <col min="10373" max="10373" width="9.33203125" style="1" bestFit="1" customWidth="1"/>
    <col min="10374" max="10374" width="13" style="1" bestFit="1" customWidth="1"/>
    <col min="10375" max="10376" width="9.33203125" style="1" bestFit="1" customWidth="1"/>
    <col min="10377" max="10377" width="12.1640625" style="1" bestFit="1" customWidth="1"/>
    <col min="10378" max="10384" width="9.33203125" style="1" bestFit="1" customWidth="1"/>
    <col min="10385" max="10385" width="9.1640625" style="1"/>
    <col min="10386" max="10387" width="9.33203125" style="1" bestFit="1" customWidth="1"/>
    <col min="10388" max="10388" width="9.1640625" style="1"/>
    <col min="10389" max="10389" width="9.33203125" style="1" bestFit="1" customWidth="1"/>
    <col min="10390" max="10390" width="13" style="1" bestFit="1" customWidth="1"/>
    <col min="10391" max="10392" width="9.33203125" style="1" bestFit="1" customWidth="1"/>
    <col min="10393" max="10393" width="12.1640625" style="1" bestFit="1" customWidth="1"/>
    <col min="10394" max="10400" width="9.33203125" style="1" bestFit="1" customWidth="1"/>
    <col min="10401" max="10401" width="9.1640625" style="1"/>
    <col min="10402" max="10403" width="9.33203125" style="1" bestFit="1" customWidth="1"/>
    <col min="10404" max="10404" width="9.1640625" style="1"/>
    <col min="10405" max="10405" width="9.33203125" style="1" bestFit="1" customWidth="1"/>
    <col min="10406" max="10406" width="13" style="1" bestFit="1" customWidth="1"/>
    <col min="10407" max="10408" width="9.33203125" style="1" bestFit="1" customWidth="1"/>
    <col min="10409" max="10409" width="12.1640625" style="1" bestFit="1" customWidth="1"/>
    <col min="10410" max="10416" width="9.33203125" style="1" bestFit="1" customWidth="1"/>
    <col min="10417" max="10417" width="9.1640625" style="1"/>
    <col min="10418" max="10419" width="9.33203125" style="1" bestFit="1" customWidth="1"/>
    <col min="10420" max="10420" width="9.1640625" style="1"/>
    <col min="10421" max="10421" width="9.33203125" style="1" bestFit="1" customWidth="1"/>
    <col min="10422" max="10422" width="13" style="1" bestFit="1" customWidth="1"/>
    <col min="10423" max="10424" width="9.33203125" style="1" bestFit="1" customWidth="1"/>
    <col min="10425" max="10425" width="12.1640625" style="1" bestFit="1" customWidth="1"/>
    <col min="10426" max="10432" width="9.33203125" style="1" bestFit="1" customWidth="1"/>
    <col min="10433" max="10433" width="9.1640625" style="1"/>
    <col min="10434" max="10435" width="9.33203125" style="1" bestFit="1" customWidth="1"/>
    <col min="10436" max="10436" width="9.1640625" style="1"/>
    <col min="10437" max="10437" width="9.33203125" style="1" bestFit="1" customWidth="1"/>
    <col min="10438" max="10438" width="13" style="1" bestFit="1" customWidth="1"/>
    <col min="10439" max="10440" width="9.33203125" style="1" bestFit="1" customWidth="1"/>
    <col min="10441" max="10441" width="12.1640625" style="1" bestFit="1" customWidth="1"/>
    <col min="10442" max="10448" width="9.33203125" style="1" bestFit="1" customWidth="1"/>
    <col min="10449" max="10449" width="9.1640625" style="1"/>
    <col min="10450" max="10451" width="9.33203125" style="1" bestFit="1" customWidth="1"/>
    <col min="10452" max="10452" width="9.1640625" style="1"/>
    <col min="10453" max="10453" width="9.33203125" style="1" bestFit="1" customWidth="1"/>
    <col min="10454" max="10454" width="13" style="1" bestFit="1" customWidth="1"/>
    <col min="10455" max="10456" width="9.33203125" style="1" bestFit="1" customWidth="1"/>
    <col min="10457" max="10457" width="12.1640625" style="1" bestFit="1" customWidth="1"/>
    <col min="10458" max="10464" width="9.33203125" style="1" bestFit="1" customWidth="1"/>
    <col min="10465" max="10465" width="9.1640625" style="1"/>
    <col min="10466" max="10467" width="9.33203125" style="1" bestFit="1" customWidth="1"/>
    <col min="10468" max="10468" width="9.1640625" style="1"/>
    <col min="10469" max="10469" width="9.33203125" style="1" bestFit="1" customWidth="1"/>
    <col min="10470" max="10470" width="13" style="1" bestFit="1" customWidth="1"/>
    <col min="10471" max="10472" width="9.33203125" style="1" bestFit="1" customWidth="1"/>
    <col min="10473" max="10473" width="12.1640625" style="1" bestFit="1" customWidth="1"/>
    <col min="10474" max="10480" width="9.33203125" style="1" bestFit="1" customWidth="1"/>
    <col min="10481" max="10481" width="9.1640625" style="1"/>
    <col min="10482" max="10483" width="9.33203125" style="1" bestFit="1" customWidth="1"/>
    <col min="10484" max="10484" width="9.1640625" style="1"/>
    <col min="10485" max="10485" width="9.33203125" style="1" bestFit="1" customWidth="1"/>
    <col min="10486" max="10486" width="13" style="1" bestFit="1" customWidth="1"/>
    <col min="10487" max="10488" width="9.33203125" style="1" bestFit="1" customWidth="1"/>
    <col min="10489" max="10489" width="12.1640625" style="1" bestFit="1" customWidth="1"/>
    <col min="10490" max="10496" width="9.33203125" style="1" bestFit="1" customWidth="1"/>
    <col min="10497" max="10497" width="9.1640625" style="1"/>
    <col min="10498" max="10499" width="9.33203125" style="1" bestFit="1" customWidth="1"/>
    <col min="10500" max="10500" width="9.1640625" style="1"/>
    <col min="10501" max="10501" width="9.33203125" style="1" bestFit="1" customWidth="1"/>
    <col min="10502" max="10502" width="13" style="1" bestFit="1" customWidth="1"/>
    <col min="10503" max="10504" width="9.33203125" style="1" bestFit="1" customWidth="1"/>
    <col min="10505" max="10505" width="12.1640625" style="1" bestFit="1" customWidth="1"/>
    <col min="10506" max="10512" width="9.33203125" style="1" bestFit="1" customWidth="1"/>
    <col min="10513" max="10513" width="9.1640625" style="1"/>
    <col min="10514" max="10515" width="9.33203125" style="1" bestFit="1" customWidth="1"/>
    <col min="10516" max="10516" width="9.1640625" style="1"/>
    <col min="10517" max="10517" width="9.33203125" style="1" bestFit="1" customWidth="1"/>
    <col min="10518" max="10518" width="13" style="1" bestFit="1" customWidth="1"/>
    <col min="10519" max="10520" width="9.33203125" style="1" bestFit="1" customWidth="1"/>
    <col min="10521" max="10521" width="12.1640625" style="1" bestFit="1" customWidth="1"/>
    <col min="10522" max="10528" width="9.33203125" style="1" bestFit="1" customWidth="1"/>
    <col min="10529" max="10529" width="9.1640625" style="1"/>
    <col min="10530" max="10531" width="9.33203125" style="1" bestFit="1" customWidth="1"/>
    <col min="10532" max="10532" width="9.1640625" style="1"/>
    <col min="10533" max="10533" width="9.33203125" style="1" bestFit="1" customWidth="1"/>
    <col min="10534" max="10534" width="13" style="1" bestFit="1" customWidth="1"/>
    <col min="10535" max="10536" width="9.33203125" style="1" bestFit="1" customWidth="1"/>
    <col min="10537" max="10537" width="12.1640625" style="1" bestFit="1" customWidth="1"/>
    <col min="10538" max="10544" width="9.33203125" style="1" bestFit="1" customWidth="1"/>
    <col min="10545" max="10545" width="9.1640625" style="1"/>
    <col min="10546" max="10547" width="9.33203125" style="1" bestFit="1" customWidth="1"/>
    <col min="10548" max="10548" width="9.1640625" style="1"/>
    <col min="10549" max="10549" width="9.33203125" style="1" bestFit="1" customWidth="1"/>
    <col min="10550" max="10550" width="13" style="1" bestFit="1" customWidth="1"/>
    <col min="10551" max="10552" width="9.33203125" style="1" bestFit="1" customWidth="1"/>
    <col min="10553" max="10553" width="12.1640625" style="1" bestFit="1" customWidth="1"/>
    <col min="10554" max="10560" width="9.33203125" style="1" bestFit="1" customWidth="1"/>
    <col min="10561" max="10561" width="9.1640625" style="1"/>
    <col min="10562" max="10563" width="9.33203125" style="1" bestFit="1" customWidth="1"/>
    <col min="10564" max="10564" width="9.1640625" style="1"/>
    <col min="10565" max="10565" width="9.33203125" style="1" bestFit="1" customWidth="1"/>
    <col min="10566" max="10566" width="13" style="1" bestFit="1" customWidth="1"/>
    <col min="10567" max="10568" width="9.33203125" style="1" bestFit="1" customWidth="1"/>
    <col min="10569" max="10569" width="12.1640625" style="1" bestFit="1" customWidth="1"/>
    <col min="10570" max="10576" width="9.33203125" style="1" bestFit="1" customWidth="1"/>
    <col min="10577" max="10577" width="9.1640625" style="1"/>
    <col min="10578" max="10579" width="9.33203125" style="1" bestFit="1" customWidth="1"/>
    <col min="10580" max="10580" width="9.1640625" style="1"/>
    <col min="10581" max="10581" width="9.33203125" style="1" bestFit="1" customWidth="1"/>
    <col min="10582" max="10582" width="13" style="1" bestFit="1" customWidth="1"/>
    <col min="10583" max="10584" width="9.33203125" style="1" bestFit="1" customWidth="1"/>
    <col min="10585" max="10585" width="12.1640625" style="1" bestFit="1" customWidth="1"/>
    <col min="10586" max="10592" width="9.33203125" style="1" bestFit="1" customWidth="1"/>
    <col min="10593" max="10593" width="9.1640625" style="1"/>
    <col min="10594" max="10595" width="9.33203125" style="1" bestFit="1" customWidth="1"/>
    <col min="10596" max="10596" width="9.1640625" style="1"/>
    <col min="10597" max="10597" width="9.33203125" style="1" bestFit="1" customWidth="1"/>
    <col min="10598" max="10598" width="13" style="1" bestFit="1" customWidth="1"/>
    <col min="10599" max="10600" width="9.33203125" style="1" bestFit="1" customWidth="1"/>
    <col min="10601" max="10601" width="12.1640625" style="1" bestFit="1" customWidth="1"/>
    <col min="10602" max="10608" width="9.33203125" style="1" bestFit="1" customWidth="1"/>
    <col min="10609" max="10609" width="9.1640625" style="1"/>
    <col min="10610" max="10611" width="9.33203125" style="1" bestFit="1" customWidth="1"/>
    <col min="10612" max="10612" width="9.1640625" style="1"/>
    <col min="10613" max="10613" width="9.33203125" style="1" bestFit="1" customWidth="1"/>
    <col min="10614" max="10614" width="13" style="1" bestFit="1" customWidth="1"/>
    <col min="10615" max="10616" width="9.33203125" style="1" bestFit="1" customWidth="1"/>
    <col min="10617" max="10617" width="12.1640625" style="1" bestFit="1" customWidth="1"/>
    <col min="10618" max="10624" width="9.33203125" style="1" bestFit="1" customWidth="1"/>
    <col min="10625" max="10625" width="9.1640625" style="1"/>
    <col min="10626" max="10627" width="9.33203125" style="1" bestFit="1" customWidth="1"/>
    <col min="10628" max="10628" width="9.1640625" style="1"/>
    <col min="10629" max="10629" width="9.33203125" style="1" bestFit="1" customWidth="1"/>
    <col min="10630" max="10630" width="13" style="1" bestFit="1" customWidth="1"/>
    <col min="10631" max="10632" width="9.33203125" style="1" bestFit="1" customWidth="1"/>
    <col min="10633" max="10633" width="12.1640625" style="1" bestFit="1" customWidth="1"/>
    <col min="10634" max="10640" width="9.33203125" style="1" bestFit="1" customWidth="1"/>
    <col min="10641" max="10641" width="9.1640625" style="1"/>
    <col min="10642" max="10643" width="9.33203125" style="1" bestFit="1" customWidth="1"/>
    <col min="10644" max="10644" width="9.1640625" style="1"/>
    <col min="10645" max="10645" width="9.33203125" style="1" bestFit="1" customWidth="1"/>
    <col min="10646" max="10646" width="13" style="1" bestFit="1" customWidth="1"/>
    <col min="10647" max="10648" width="9.33203125" style="1" bestFit="1" customWidth="1"/>
    <col min="10649" max="10649" width="12.1640625" style="1" bestFit="1" customWidth="1"/>
    <col min="10650" max="10656" width="9.33203125" style="1" bestFit="1" customWidth="1"/>
    <col min="10657" max="10657" width="9.1640625" style="1"/>
    <col min="10658" max="10659" width="9.33203125" style="1" bestFit="1" customWidth="1"/>
    <col min="10660" max="10660" width="9.1640625" style="1"/>
    <col min="10661" max="10661" width="9.33203125" style="1" bestFit="1" customWidth="1"/>
    <col min="10662" max="10662" width="13" style="1" bestFit="1" customWidth="1"/>
    <col min="10663" max="10664" width="9.33203125" style="1" bestFit="1" customWidth="1"/>
    <col min="10665" max="10665" width="12.1640625" style="1" bestFit="1" customWidth="1"/>
    <col min="10666" max="10672" width="9.33203125" style="1" bestFit="1" customWidth="1"/>
    <col min="10673" max="10673" width="9.1640625" style="1"/>
    <col min="10674" max="10675" width="9.33203125" style="1" bestFit="1" customWidth="1"/>
    <col min="10676" max="10676" width="9.1640625" style="1"/>
    <col min="10677" max="10677" width="9.33203125" style="1" bestFit="1" customWidth="1"/>
    <col min="10678" max="10678" width="13" style="1" bestFit="1" customWidth="1"/>
    <col min="10679" max="10680" width="9.33203125" style="1" bestFit="1" customWidth="1"/>
    <col min="10681" max="10681" width="12.1640625" style="1" bestFit="1" customWidth="1"/>
    <col min="10682" max="10688" width="9.33203125" style="1" bestFit="1" customWidth="1"/>
    <col min="10689" max="10689" width="9.1640625" style="1"/>
    <col min="10690" max="10691" width="9.33203125" style="1" bestFit="1" customWidth="1"/>
    <col min="10692" max="10692" width="9.1640625" style="1"/>
    <col min="10693" max="10693" width="9.33203125" style="1" bestFit="1" customWidth="1"/>
    <col min="10694" max="10694" width="13" style="1" bestFit="1" customWidth="1"/>
    <col min="10695" max="10696" width="9.33203125" style="1" bestFit="1" customWidth="1"/>
    <col min="10697" max="10697" width="12.1640625" style="1" bestFit="1" customWidth="1"/>
    <col min="10698" max="10704" width="9.33203125" style="1" bestFit="1" customWidth="1"/>
    <col min="10705" max="10705" width="9.1640625" style="1"/>
    <col min="10706" max="10707" width="9.33203125" style="1" bestFit="1" customWidth="1"/>
    <col min="10708" max="10708" width="9.1640625" style="1"/>
    <col min="10709" max="10709" width="9.33203125" style="1" bestFit="1" customWidth="1"/>
    <col min="10710" max="10710" width="13" style="1" bestFit="1" customWidth="1"/>
    <col min="10711" max="10712" width="9.33203125" style="1" bestFit="1" customWidth="1"/>
    <col min="10713" max="10713" width="12.1640625" style="1" bestFit="1" customWidth="1"/>
    <col min="10714" max="10720" width="9.33203125" style="1" bestFit="1" customWidth="1"/>
    <col min="10721" max="10721" width="9.1640625" style="1"/>
    <col min="10722" max="10723" width="9.33203125" style="1" bestFit="1" customWidth="1"/>
    <col min="10724" max="10724" width="9.1640625" style="1"/>
    <col min="10725" max="10725" width="9.33203125" style="1" bestFit="1" customWidth="1"/>
    <col min="10726" max="10726" width="13" style="1" bestFit="1" customWidth="1"/>
    <col min="10727" max="10728" width="9.33203125" style="1" bestFit="1" customWidth="1"/>
    <col min="10729" max="10729" width="12.1640625" style="1" bestFit="1" customWidth="1"/>
    <col min="10730" max="10736" width="9.33203125" style="1" bestFit="1" customWidth="1"/>
    <col min="10737" max="10737" width="9.1640625" style="1"/>
    <col min="10738" max="10739" width="9.33203125" style="1" bestFit="1" customWidth="1"/>
    <col min="10740" max="10740" width="9.1640625" style="1"/>
    <col min="10741" max="10741" width="9.33203125" style="1" bestFit="1" customWidth="1"/>
    <col min="10742" max="10742" width="13" style="1" bestFit="1" customWidth="1"/>
    <col min="10743" max="10744" width="9.33203125" style="1" bestFit="1" customWidth="1"/>
    <col min="10745" max="10745" width="12.1640625" style="1" bestFit="1" customWidth="1"/>
    <col min="10746" max="10752" width="9.33203125" style="1" bestFit="1" customWidth="1"/>
    <col min="10753" max="10753" width="9.1640625" style="1"/>
    <col min="10754" max="10755" width="9.33203125" style="1" bestFit="1" customWidth="1"/>
    <col min="10756" max="10756" width="9.1640625" style="1"/>
    <col min="10757" max="10757" width="9.33203125" style="1" bestFit="1" customWidth="1"/>
    <col min="10758" max="10758" width="13" style="1" bestFit="1" customWidth="1"/>
    <col min="10759" max="10760" width="9.33203125" style="1" bestFit="1" customWidth="1"/>
    <col min="10761" max="10761" width="12.1640625" style="1" bestFit="1" customWidth="1"/>
    <col min="10762" max="10768" width="9.33203125" style="1" bestFit="1" customWidth="1"/>
    <col min="10769" max="10769" width="9.1640625" style="1"/>
    <col min="10770" max="10771" width="9.33203125" style="1" bestFit="1" customWidth="1"/>
    <col min="10772" max="10772" width="9.1640625" style="1"/>
    <col min="10773" max="10773" width="9.33203125" style="1" bestFit="1" customWidth="1"/>
    <col min="10774" max="10774" width="13" style="1" bestFit="1" customWidth="1"/>
    <col min="10775" max="10776" width="9.33203125" style="1" bestFit="1" customWidth="1"/>
    <col min="10777" max="10777" width="12.1640625" style="1" bestFit="1" customWidth="1"/>
    <col min="10778" max="10784" width="9.33203125" style="1" bestFit="1" customWidth="1"/>
    <col min="10785" max="10785" width="9.1640625" style="1"/>
    <col min="10786" max="10787" width="9.33203125" style="1" bestFit="1" customWidth="1"/>
    <col min="10788" max="10788" width="9.1640625" style="1"/>
    <col min="10789" max="10789" width="9.33203125" style="1" bestFit="1" customWidth="1"/>
    <col min="10790" max="10790" width="13" style="1" bestFit="1" customWidth="1"/>
    <col min="10791" max="10792" width="9.33203125" style="1" bestFit="1" customWidth="1"/>
    <col min="10793" max="10793" width="12.1640625" style="1" bestFit="1" customWidth="1"/>
    <col min="10794" max="10800" width="9.33203125" style="1" bestFit="1" customWidth="1"/>
    <col min="10801" max="10801" width="9.1640625" style="1"/>
    <col min="10802" max="10803" width="9.33203125" style="1" bestFit="1" customWidth="1"/>
    <col min="10804" max="10804" width="9.1640625" style="1"/>
    <col min="10805" max="10805" width="9.33203125" style="1" bestFit="1" customWidth="1"/>
    <col min="10806" max="10806" width="13" style="1" bestFit="1" customWidth="1"/>
    <col min="10807" max="10808" width="9.33203125" style="1" bestFit="1" customWidth="1"/>
    <col min="10809" max="10809" width="12.1640625" style="1" bestFit="1" customWidth="1"/>
    <col min="10810" max="10816" width="9.33203125" style="1" bestFit="1" customWidth="1"/>
    <col min="10817" max="10817" width="9.1640625" style="1"/>
    <col min="10818" max="10819" width="9.33203125" style="1" bestFit="1" customWidth="1"/>
    <col min="10820" max="10820" width="9.1640625" style="1"/>
    <col min="10821" max="10821" width="9.33203125" style="1" bestFit="1" customWidth="1"/>
    <col min="10822" max="10822" width="13" style="1" bestFit="1" customWidth="1"/>
    <col min="10823" max="10824" width="9.33203125" style="1" bestFit="1" customWidth="1"/>
    <col min="10825" max="10825" width="12.1640625" style="1" bestFit="1" customWidth="1"/>
    <col min="10826" max="10832" width="9.33203125" style="1" bestFit="1" customWidth="1"/>
    <col min="10833" max="10833" width="9.1640625" style="1"/>
    <col min="10834" max="10835" width="9.33203125" style="1" bestFit="1" customWidth="1"/>
    <col min="10836" max="10836" width="9.1640625" style="1"/>
    <col min="10837" max="10837" width="9.33203125" style="1" bestFit="1" customWidth="1"/>
    <col min="10838" max="10838" width="13" style="1" bestFit="1" customWidth="1"/>
    <col min="10839" max="10840" width="9.33203125" style="1" bestFit="1" customWidth="1"/>
    <col min="10841" max="10841" width="12.1640625" style="1" bestFit="1" customWidth="1"/>
    <col min="10842" max="10848" width="9.33203125" style="1" bestFit="1" customWidth="1"/>
    <col min="10849" max="10849" width="9.1640625" style="1"/>
    <col min="10850" max="10851" width="9.33203125" style="1" bestFit="1" customWidth="1"/>
    <col min="10852" max="10852" width="9.1640625" style="1"/>
    <col min="10853" max="10853" width="9.33203125" style="1" bestFit="1" customWidth="1"/>
    <col min="10854" max="10854" width="13" style="1" bestFit="1" customWidth="1"/>
    <col min="10855" max="10856" width="9.33203125" style="1" bestFit="1" customWidth="1"/>
    <col min="10857" max="10857" width="12.1640625" style="1" bestFit="1" customWidth="1"/>
    <col min="10858" max="10864" width="9.33203125" style="1" bestFit="1" customWidth="1"/>
    <col min="10865" max="10865" width="9.1640625" style="1"/>
    <col min="10866" max="10867" width="9.33203125" style="1" bestFit="1" customWidth="1"/>
    <col min="10868" max="10868" width="9.1640625" style="1"/>
    <col min="10869" max="10869" width="9.33203125" style="1" bestFit="1" customWidth="1"/>
    <col min="10870" max="10870" width="13" style="1" bestFit="1" customWidth="1"/>
    <col min="10871" max="10872" width="9.33203125" style="1" bestFit="1" customWidth="1"/>
    <col min="10873" max="10873" width="12.1640625" style="1" bestFit="1" customWidth="1"/>
    <col min="10874" max="10880" width="9.33203125" style="1" bestFit="1" customWidth="1"/>
    <col min="10881" max="10881" width="9.1640625" style="1"/>
    <col min="10882" max="10883" width="9.33203125" style="1" bestFit="1" customWidth="1"/>
    <col min="10884" max="10884" width="9.1640625" style="1"/>
    <col min="10885" max="10885" width="9.33203125" style="1" bestFit="1" customWidth="1"/>
    <col min="10886" max="10886" width="13" style="1" bestFit="1" customWidth="1"/>
    <col min="10887" max="10888" width="9.33203125" style="1" bestFit="1" customWidth="1"/>
    <col min="10889" max="10889" width="12.1640625" style="1" bestFit="1" customWidth="1"/>
    <col min="10890" max="10896" width="9.33203125" style="1" bestFit="1" customWidth="1"/>
    <col min="10897" max="10897" width="9.1640625" style="1"/>
    <col min="10898" max="10899" width="9.33203125" style="1" bestFit="1" customWidth="1"/>
    <col min="10900" max="10900" width="9.1640625" style="1"/>
    <col min="10901" max="10901" width="9.33203125" style="1" bestFit="1" customWidth="1"/>
    <col min="10902" max="10902" width="13" style="1" bestFit="1" customWidth="1"/>
    <col min="10903" max="10904" width="9.33203125" style="1" bestFit="1" customWidth="1"/>
    <col min="10905" max="10905" width="12.1640625" style="1" bestFit="1" customWidth="1"/>
    <col min="10906" max="10912" width="9.33203125" style="1" bestFit="1" customWidth="1"/>
    <col min="10913" max="10913" width="9.1640625" style="1"/>
    <col min="10914" max="10915" width="9.33203125" style="1" bestFit="1" customWidth="1"/>
    <col min="10916" max="10916" width="9.1640625" style="1"/>
    <col min="10917" max="10917" width="9.33203125" style="1" bestFit="1" customWidth="1"/>
    <col min="10918" max="10918" width="13" style="1" bestFit="1" customWidth="1"/>
    <col min="10919" max="10920" width="9.33203125" style="1" bestFit="1" customWidth="1"/>
    <col min="10921" max="10921" width="12.1640625" style="1" bestFit="1" customWidth="1"/>
    <col min="10922" max="10928" width="9.33203125" style="1" bestFit="1" customWidth="1"/>
    <col min="10929" max="10929" width="9.1640625" style="1"/>
    <col min="10930" max="10931" width="9.33203125" style="1" bestFit="1" customWidth="1"/>
    <col min="10932" max="10932" width="9.1640625" style="1"/>
    <col min="10933" max="10933" width="9.33203125" style="1" bestFit="1" customWidth="1"/>
    <col min="10934" max="10934" width="13" style="1" bestFit="1" customWidth="1"/>
    <col min="10935" max="10936" width="9.33203125" style="1" bestFit="1" customWidth="1"/>
    <col min="10937" max="10937" width="12.1640625" style="1" bestFit="1" customWidth="1"/>
    <col min="10938" max="10944" width="9.33203125" style="1" bestFit="1" customWidth="1"/>
    <col min="10945" max="10945" width="9.1640625" style="1"/>
    <col min="10946" max="10947" width="9.33203125" style="1" bestFit="1" customWidth="1"/>
    <col min="10948" max="10948" width="9.1640625" style="1"/>
    <col min="10949" max="10949" width="9.33203125" style="1" bestFit="1" customWidth="1"/>
    <col min="10950" max="10950" width="13" style="1" bestFit="1" customWidth="1"/>
    <col min="10951" max="10952" width="9.33203125" style="1" bestFit="1" customWidth="1"/>
    <col min="10953" max="10953" width="12.1640625" style="1" bestFit="1" customWidth="1"/>
    <col min="10954" max="10960" width="9.33203125" style="1" bestFit="1" customWidth="1"/>
    <col min="10961" max="10961" width="9.1640625" style="1"/>
    <col min="10962" max="10963" width="9.33203125" style="1" bestFit="1" customWidth="1"/>
    <col min="10964" max="10964" width="9.1640625" style="1"/>
    <col min="10965" max="10965" width="9.33203125" style="1" bestFit="1" customWidth="1"/>
    <col min="10966" max="10966" width="13" style="1" bestFit="1" customWidth="1"/>
    <col min="10967" max="10968" width="9.33203125" style="1" bestFit="1" customWidth="1"/>
    <col min="10969" max="10969" width="12.1640625" style="1" bestFit="1" customWidth="1"/>
    <col min="10970" max="10976" width="9.33203125" style="1" bestFit="1" customWidth="1"/>
    <col min="10977" max="10977" width="9.1640625" style="1"/>
    <col min="10978" max="10979" width="9.33203125" style="1" bestFit="1" customWidth="1"/>
    <col min="10980" max="10980" width="9.1640625" style="1"/>
    <col min="10981" max="10981" width="9.33203125" style="1" bestFit="1" customWidth="1"/>
    <col min="10982" max="10982" width="13" style="1" bestFit="1" customWidth="1"/>
    <col min="10983" max="10984" width="9.33203125" style="1" bestFit="1" customWidth="1"/>
    <col min="10985" max="10985" width="12.1640625" style="1" bestFit="1" customWidth="1"/>
    <col min="10986" max="10992" width="9.33203125" style="1" bestFit="1" customWidth="1"/>
    <col min="10993" max="10993" width="9.1640625" style="1"/>
    <col min="10994" max="10995" width="9.33203125" style="1" bestFit="1" customWidth="1"/>
    <col min="10996" max="10996" width="9.1640625" style="1"/>
    <col min="10997" max="10997" width="9.33203125" style="1" bestFit="1" customWidth="1"/>
    <col min="10998" max="10998" width="13" style="1" bestFit="1" customWidth="1"/>
    <col min="10999" max="11000" width="9.33203125" style="1" bestFit="1" customWidth="1"/>
    <col min="11001" max="11001" width="12.1640625" style="1" bestFit="1" customWidth="1"/>
    <col min="11002" max="11008" width="9.33203125" style="1" bestFit="1" customWidth="1"/>
    <col min="11009" max="11009" width="9.1640625" style="1"/>
    <col min="11010" max="11011" width="9.33203125" style="1" bestFit="1" customWidth="1"/>
    <col min="11012" max="11012" width="9.1640625" style="1"/>
    <col min="11013" max="11013" width="9.33203125" style="1" bestFit="1" customWidth="1"/>
    <col min="11014" max="11014" width="13" style="1" bestFit="1" customWidth="1"/>
    <col min="11015" max="11016" width="9.33203125" style="1" bestFit="1" customWidth="1"/>
    <col min="11017" max="11017" width="12.1640625" style="1" bestFit="1" customWidth="1"/>
    <col min="11018" max="11024" width="9.33203125" style="1" bestFit="1" customWidth="1"/>
    <col min="11025" max="11025" width="9.1640625" style="1"/>
    <col min="11026" max="11027" width="9.33203125" style="1" bestFit="1" customWidth="1"/>
    <col min="11028" max="11028" width="9.1640625" style="1"/>
    <col min="11029" max="11029" width="9.33203125" style="1" bestFit="1" customWidth="1"/>
    <col min="11030" max="11030" width="13" style="1" bestFit="1" customWidth="1"/>
    <col min="11031" max="11032" width="9.33203125" style="1" bestFit="1" customWidth="1"/>
    <col min="11033" max="11033" width="12.1640625" style="1" bestFit="1" customWidth="1"/>
    <col min="11034" max="11040" width="9.33203125" style="1" bestFit="1" customWidth="1"/>
    <col min="11041" max="11041" width="9.1640625" style="1"/>
    <col min="11042" max="11043" width="9.33203125" style="1" bestFit="1" customWidth="1"/>
    <col min="11044" max="11044" width="9.1640625" style="1"/>
    <col min="11045" max="11045" width="9.33203125" style="1" bestFit="1" customWidth="1"/>
    <col min="11046" max="11046" width="13" style="1" bestFit="1" customWidth="1"/>
    <col min="11047" max="11048" width="9.33203125" style="1" bestFit="1" customWidth="1"/>
    <col min="11049" max="11049" width="12.1640625" style="1" bestFit="1" customWidth="1"/>
    <col min="11050" max="11056" width="9.33203125" style="1" bestFit="1" customWidth="1"/>
    <col min="11057" max="11057" width="9.1640625" style="1"/>
    <col min="11058" max="11059" width="9.33203125" style="1" bestFit="1" customWidth="1"/>
    <col min="11060" max="11060" width="9.1640625" style="1"/>
    <col min="11061" max="11061" width="9.33203125" style="1" bestFit="1" customWidth="1"/>
    <col min="11062" max="11062" width="13" style="1" bestFit="1" customWidth="1"/>
    <col min="11063" max="11064" width="9.33203125" style="1" bestFit="1" customWidth="1"/>
    <col min="11065" max="11065" width="12.1640625" style="1" bestFit="1" customWidth="1"/>
    <col min="11066" max="11072" width="9.33203125" style="1" bestFit="1" customWidth="1"/>
    <col min="11073" max="11073" width="9.1640625" style="1"/>
    <col min="11074" max="11075" width="9.33203125" style="1" bestFit="1" customWidth="1"/>
    <col min="11076" max="11076" width="9.1640625" style="1"/>
    <col min="11077" max="11077" width="9.33203125" style="1" bestFit="1" customWidth="1"/>
    <col min="11078" max="11078" width="13" style="1" bestFit="1" customWidth="1"/>
    <col min="11079" max="11080" width="9.33203125" style="1" bestFit="1" customWidth="1"/>
    <col min="11081" max="11081" width="12.1640625" style="1" bestFit="1" customWidth="1"/>
    <col min="11082" max="11088" width="9.33203125" style="1" bestFit="1" customWidth="1"/>
    <col min="11089" max="11089" width="9.1640625" style="1"/>
    <col min="11090" max="11091" width="9.33203125" style="1" bestFit="1" customWidth="1"/>
    <col min="11092" max="11092" width="9.1640625" style="1"/>
    <col min="11093" max="11093" width="9.33203125" style="1" bestFit="1" customWidth="1"/>
    <col min="11094" max="11094" width="13" style="1" bestFit="1" customWidth="1"/>
    <col min="11095" max="11096" width="9.33203125" style="1" bestFit="1" customWidth="1"/>
    <col min="11097" max="11097" width="12.1640625" style="1" bestFit="1" customWidth="1"/>
    <col min="11098" max="11104" width="9.33203125" style="1" bestFit="1" customWidth="1"/>
    <col min="11105" max="11105" width="9.1640625" style="1"/>
    <col min="11106" max="11107" width="9.33203125" style="1" bestFit="1" customWidth="1"/>
    <col min="11108" max="11108" width="9.1640625" style="1"/>
    <col min="11109" max="11109" width="9.33203125" style="1" bestFit="1" customWidth="1"/>
    <col min="11110" max="11110" width="13" style="1" bestFit="1" customWidth="1"/>
    <col min="11111" max="11112" width="9.33203125" style="1" bestFit="1" customWidth="1"/>
    <col min="11113" max="11113" width="12.1640625" style="1" bestFit="1" customWidth="1"/>
    <col min="11114" max="11120" width="9.33203125" style="1" bestFit="1" customWidth="1"/>
    <col min="11121" max="11121" width="9.1640625" style="1"/>
    <col min="11122" max="11123" width="9.33203125" style="1" bestFit="1" customWidth="1"/>
    <col min="11124" max="11124" width="9.1640625" style="1"/>
    <col min="11125" max="11125" width="9.33203125" style="1" bestFit="1" customWidth="1"/>
    <col min="11126" max="11126" width="13" style="1" bestFit="1" customWidth="1"/>
    <col min="11127" max="11128" width="9.33203125" style="1" bestFit="1" customWidth="1"/>
    <col min="11129" max="11129" width="12.1640625" style="1" bestFit="1" customWidth="1"/>
    <col min="11130" max="11136" width="9.33203125" style="1" bestFit="1" customWidth="1"/>
    <col min="11137" max="11137" width="9.1640625" style="1"/>
    <col min="11138" max="11139" width="9.33203125" style="1" bestFit="1" customWidth="1"/>
    <col min="11140" max="11140" width="9.1640625" style="1"/>
    <col min="11141" max="11141" width="9.33203125" style="1" bestFit="1" customWidth="1"/>
    <col min="11142" max="11142" width="13" style="1" bestFit="1" customWidth="1"/>
    <col min="11143" max="11144" width="9.33203125" style="1" bestFit="1" customWidth="1"/>
    <col min="11145" max="11145" width="12.1640625" style="1" bestFit="1" customWidth="1"/>
    <col min="11146" max="11152" width="9.33203125" style="1" bestFit="1" customWidth="1"/>
    <col min="11153" max="11153" width="9.1640625" style="1"/>
    <col min="11154" max="11155" width="9.33203125" style="1" bestFit="1" customWidth="1"/>
    <col min="11156" max="11156" width="9.1640625" style="1"/>
    <col min="11157" max="11157" width="9.33203125" style="1" bestFit="1" customWidth="1"/>
    <col min="11158" max="11158" width="13" style="1" bestFit="1" customWidth="1"/>
    <col min="11159" max="11160" width="9.33203125" style="1" bestFit="1" customWidth="1"/>
    <col min="11161" max="11161" width="12.1640625" style="1" bestFit="1" customWidth="1"/>
    <col min="11162" max="11168" width="9.33203125" style="1" bestFit="1" customWidth="1"/>
    <col min="11169" max="11169" width="9.1640625" style="1"/>
    <col min="11170" max="11171" width="9.33203125" style="1" bestFit="1" customWidth="1"/>
    <col min="11172" max="11172" width="9.1640625" style="1"/>
    <col min="11173" max="11173" width="9.33203125" style="1" bestFit="1" customWidth="1"/>
    <col min="11174" max="11174" width="13" style="1" bestFit="1" customWidth="1"/>
    <col min="11175" max="11176" width="9.33203125" style="1" bestFit="1" customWidth="1"/>
    <col min="11177" max="11177" width="12.1640625" style="1" bestFit="1" customWidth="1"/>
    <col min="11178" max="11184" width="9.33203125" style="1" bestFit="1" customWidth="1"/>
    <col min="11185" max="11185" width="9.1640625" style="1"/>
    <col min="11186" max="11187" width="9.33203125" style="1" bestFit="1" customWidth="1"/>
    <col min="11188" max="11188" width="9.1640625" style="1"/>
    <col min="11189" max="11189" width="9.33203125" style="1" bestFit="1" customWidth="1"/>
    <col min="11190" max="11190" width="13" style="1" bestFit="1" customWidth="1"/>
    <col min="11191" max="11192" width="9.33203125" style="1" bestFit="1" customWidth="1"/>
    <col min="11193" max="11193" width="12.1640625" style="1" bestFit="1" customWidth="1"/>
    <col min="11194" max="11200" width="9.33203125" style="1" bestFit="1" customWidth="1"/>
    <col min="11201" max="11201" width="9.1640625" style="1"/>
    <col min="11202" max="11203" width="9.33203125" style="1" bestFit="1" customWidth="1"/>
    <col min="11204" max="11204" width="9.1640625" style="1"/>
    <col min="11205" max="11205" width="9.33203125" style="1" bestFit="1" customWidth="1"/>
    <col min="11206" max="11206" width="13" style="1" bestFit="1" customWidth="1"/>
    <col min="11207" max="11208" width="9.33203125" style="1" bestFit="1" customWidth="1"/>
    <col min="11209" max="11209" width="12.1640625" style="1" bestFit="1" customWidth="1"/>
    <col min="11210" max="11216" width="9.33203125" style="1" bestFit="1" customWidth="1"/>
    <col min="11217" max="11217" width="9.1640625" style="1"/>
    <col min="11218" max="11219" width="9.33203125" style="1" bestFit="1" customWidth="1"/>
    <col min="11220" max="11220" width="9.1640625" style="1"/>
    <col min="11221" max="11221" width="9.33203125" style="1" bestFit="1" customWidth="1"/>
    <col min="11222" max="11222" width="13" style="1" bestFit="1" customWidth="1"/>
    <col min="11223" max="11224" width="9.33203125" style="1" bestFit="1" customWidth="1"/>
    <col min="11225" max="11225" width="12.1640625" style="1" bestFit="1" customWidth="1"/>
    <col min="11226" max="11232" width="9.33203125" style="1" bestFit="1" customWidth="1"/>
    <col min="11233" max="11233" width="9.1640625" style="1"/>
    <col min="11234" max="11235" width="9.33203125" style="1" bestFit="1" customWidth="1"/>
    <col min="11236" max="11236" width="9.1640625" style="1"/>
    <col min="11237" max="11237" width="9.33203125" style="1" bestFit="1" customWidth="1"/>
    <col min="11238" max="11238" width="13" style="1" bestFit="1" customWidth="1"/>
    <col min="11239" max="11240" width="9.33203125" style="1" bestFit="1" customWidth="1"/>
    <col min="11241" max="11241" width="12.1640625" style="1" bestFit="1" customWidth="1"/>
    <col min="11242" max="11248" width="9.33203125" style="1" bestFit="1" customWidth="1"/>
    <col min="11249" max="11249" width="9.1640625" style="1"/>
    <col min="11250" max="11251" width="9.33203125" style="1" bestFit="1" customWidth="1"/>
    <col min="11252" max="11252" width="9.1640625" style="1"/>
    <col min="11253" max="11253" width="9.33203125" style="1" bestFit="1" customWidth="1"/>
    <col min="11254" max="11254" width="13" style="1" bestFit="1" customWidth="1"/>
    <col min="11255" max="11256" width="9.33203125" style="1" bestFit="1" customWidth="1"/>
    <col min="11257" max="11257" width="12.1640625" style="1" bestFit="1" customWidth="1"/>
    <col min="11258" max="11264" width="9.33203125" style="1" bestFit="1" customWidth="1"/>
    <col min="11265" max="11265" width="9.1640625" style="1"/>
    <col min="11266" max="11267" width="9.33203125" style="1" bestFit="1" customWidth="1"/>
    <col min="11268" max="11268" width="9.1640625" style="1"/>
    <col min="11269" max="11269" width="9.33203125" style="1" bestFit="1" customWidth="1"/>
    <col min="11270" max="11270" width="13" style="1" bestFit="1" customWidth="1"/>
    <col min="11271" max="11272" width="9.33203125" style="1" bestFit="1" customWidth="1"/>
    <col min="11273" max="11273" width="12.1640625" style="1" bestFit="1" customWidth="1"/>
    <col min="11274" max="11280" width="9.33203125" style="1" bestFit="1" customWidth="1"/>
    <col min="11281" max="11281" width="9.1640625" style="1"/>
    <col min="11282" max="11283" width="9.33203125" style="1" bestFit="1" customWidth="1"/>
    <col min="11284" max="11284" width="9.1640625" style="1"/>
    <col min="11285" max="11285" width="9.33203125" style="1" bestFit="1" customWidth="1"/>
    <col min="11286" max="11286" width="13" style="1" bestFit="1" customWidth="1"/>
    <col min="11287" max="11288" width="9.33203125" style="1" bestFit="1" customWidth="1"/>
    <col min="11289" max="11289" width="12.1640625" style="1" bestFit="1" customWidth="1"/>
    <col min="11290" max="11296" width="9.33203125" style="1" bestFit="1" customWidth="1"/>
    <col min="11297" max="11297" width="9.1640625" style="1"/>
    <col min="11298" max="11299" width="9.33203125" style="1" bestFit="1" customWidth="1"/>
    <col min="11300" max="11300" width="9.1640625" style="1"/>
    <col min="11301" max="11301" width="9.33203125" style="1" bestFit="1" customWidth="1"/>
    <col min="11302" max="11302" width="13" style="1" bestFit="1" customWidth="1"/>
    <col min="11303" max="11304" width="9.33203125" style="1" bestFit="1" customWidth="1"/>
    <col min="11305" max="11305" width="12.1640625" style="1" bestFit="1" customWidth="1"/>
    <col min="11306" max="11312" width="9.33203125" style="1" bestFit="1" customWidth="1"/>
    <col min="11313" max="11313" width="9.1640625" style="1"/>
    <col min="11314" max="11315" width="9.33203125" style="1" bestFit="1" customWidth="1"/>
    <col min="11316" max="11316" width="9.1640625" style="1"/>
    <col min="11317" max="11317" width="9.33203125" style="1" bestFit="1" customWidth="1"/>
    <col min="11318" max="11318" width="13" style="1" bestFit="1" customWidth="1"/>
    <col min="11319" max="11320" width="9.33203125" style="1" bestFit="1" customWidth="1"/>
    <col min="11321" max="11321" width="12.1640625" style="1" bestFit="1" customWidth="1"/>
    <col min="11322" max="11328" width="9.33203125" style="1" bestFit="1" customWidth="1"/>
    <col min="11329" max="11329" width="9.1640625" style="1"/>
    <col min="11330" max="11331" width="9.33203125" style="1" bestFit="1" customWidth="1"/>
    <col min="11332" max="11332" width="9.1640625" style="1"/>
    <col min="11333" max="11333" width="9.33203125" style="1" bestFit="1" customWidth="1"/>
    <col min="11334" max="11334" width="13" style="1" bestFit="1" customWidth="1"/>
    <col min="11335" max="11336" width="9.33203125" style="1" bestFit="1" customWidth="1"/>
    <col min="11337" max="11337" width="12.1640625" style="1" bestFit="1" customWidth="1"/>
    <col min="11338" max="11344" width="9.33203125" style="1" bestFit="1" customWidth="1"/>
    <col min="11345" max="11345" width="9.1640625" style="1"/>
    <col min="11346" max="11347" width="9.33203125" style="1" bestFit="1" customWidth="1"/>
    <col min="11348" max="11348" width="9.1640625" style="1"/>
    <col min="11349" max="11349" width="9.33203125" style="1" bestFit="1" customWidth="1"/>
    <col min="11350" max="11350" width="13" style="1" bestFit="1" customWidth="1"/>
    <col min="11351" max="11352" width="9.33203125" style="1" bestFit="1" customWidth="1"/>
    <col min="11353" max="11353" width="12.1640625" style="1" bestFit="1" customWidth="1"/>
    <col min="11354" max="11360" width="9.33203125" style="1" bestFit="1" customWidth="1"/>
    <col min="11361" max="11361" width="9.1640625" style="1"/>
    <col min="11362" max="11363" width="9.33203125" style="1" bestFit="1" customWidth="1"/>
    <col min="11364" max="11364" width="9.1640625" style="1"/>
    <col min="11365" max="11365" width="9.33203125" style="1" bestFit="1" customWidth="1"/>
    <col min="11366" max="11366" width="13" style="1" bestFit="1" customWidth="1"/>
    <col min="11367" max="11368" width="9.33203125" style="1" bestFit="1" customWidth="1"/>
    <col min="11369" max="11369" width="12.1640625" style="1" bestFit="1" customWidth="1"/>
    <col min="11370" max="11376" width="9.33203125" style="1" bestFit="1" customWidth="1"/>
    <col min="11377" max="11377" width="9.1640625" style="1"/>
    <col min="11378" max="11379" width="9.33203125" style="1" bestFit="1" customWidth="1"/>
    <col min="11380" max="11380" width="9.1640625" style="1"/>
    <col min="11381" max="11381" width="9.33203125" style="1" bestFit="1" customWidth="1"/>
    <col min="11382" max="11382" width="13" style="1" bestFit="1" customWidth="1"/>
    <col min="11383" max="11384" width="9.33203125" style="1" bestFit="1" customWidth="1"/>
    <col min="11385" max="11385" width="12.1640625" style="1" bestFit="1" customWidth="1"/>
    <col min="11386" max="11392" width="9.33203125" style="1" bestFit="1" customWidth="1"/>
    <col min="11393" max="11393" width="9.1640625" style="1"/>
    <col min="11394" max="11395" width="9.33203125" style="1" bestFit="1" customWidth="1"/>
    <col min="11396" max="11396" width="9.1640625" style="1"/>
    <col min="11397" max="11397" width="9.33203125" style="1" bestFit="1" customWidth="1"/>
    <col min="11398" max="11398" width="13" style="1" bestFit="1" customWidth="1"/>
    <col min="11399" max="11400" width="9.33203125" style="1" bestFit="1" customWidth="1"/>
    <col min="11401" max="11401" width="12.1640625" style="1" bestFit="1" customWidth="1"/>
    <col min="11402" max="11408" width="9.33203125" style="1" bestFit="1" customWidth="1"/>
    <col min="11409" max="11409" width="9.1640625" style="1"/>
    <col min="11410" max="11411" width="9.33203125" style="1" bestFit="1" customWidth="1"/>
    <col min="11412" max="11412" width="9.1640625" style="1"/>
    <col min="11413" max="11413" width="9.33203125" style="1" bestFit="1" customWidth="1"/>
    <col min="11414" max="11414" width="13" style="1" bestFit="1" customWidth="1"/>
    <col min="11415" max="11416" width="9.33203125" style="1" bestFit="1" customWidth="1"/>
    <col min="11417" max="11417" width="12.1640625" style="1" bestFit="1" customWidth="1"/>
    <col min="11418" max="11424" width="9.33203125" style="1" bestFit="1" customWidth="1"/>
    <col min="11425" max="11425" width="9.1640625" style="1"/>
    <col min="11426" max="11427" width="9.33203125" style="1" bestFit="1" customWidth="1"/>
    <col min="11428" max="11428" width="9.1640625" style="1"/>
    <col min="11429" max="11429" width="9.33203125" style="1" bestFit="1" customWidth="1"/>
    <col min="11430" max="11430" width="13" style="1" bestFit="1" customWidth="1"/>
    <col min="11431" max="11432" width="9.33203125" style="1" bestFit="1" customWidth="1"/>
    <col min="11433" max="11433" width="12.1640625" style="1" bestFit="1" customWidth="1"/>
    <col min="11434" max="11440" width="9.33203125" style="1" bestFit="1" customWidth="1"/>
    <col min="11441" max="11441" width="9.1640625" style="1"/>
    <col min="11442" max="11443" width="9.33203125" style="1" bestFit="1" customWidth="1"/>
    <col min="11444" max="11444" width="9.1640625" style="1"/>
    <col min="11445" max="11445" width="9.33203125" style="1" bestFit="1" customWidth="1"/>
    <col min="11446" max="11446" width="13" style="1" bestFit="1" customWidth="1"/>
    <col min="11447" max="11448" width="9.33203125" style="1" bestFit="1" customWidth="1"/>
    <col min="11449" max="11449" width="12.1640625" style="1" bestFit="1" customWidth="1"/>
    <col min="11450" max="11456" width="9.33203125" style="1" bestFit="1" customWidth="1"/>
    <col min="11457" max="11457" width="9.1640625" style="1"/>
    <col min="11458" max="11459" width="9.33203125" style="1" bestFit="1" customWidth="1"/>
    <col min="11460" max="11460" width="9.1640625" style="1"/>
    <col min="11461" max="11461" width="9.33203125" style="1" bestFit="1" customWidth="1"/>
    <col min="11462" max="11462" width="13" style="1" bestFit="1" customWidth="1"/>
    <col min="11463" max="11464" width="9.33203125" style="1" bestFit="1" customWidth="1"/>
    <col min="11465" max="11465" width="12.1640625" style="1" bestFit="1" customWidth="1"/>
    <col min="11466" max="11472" width="9.33203125" style="1" bestFit="1" customWidth="1"/>
    <col min="11473" max="11473" width="9.1640625" style="1"/>
    <col min="11474" max="11475" width="9.33203125" style="1" bestFit="1" customWidth="1"/>
    <col min="11476" max="11476" width="9.1640625" style="1"/>
    <col min="11477" max="11477" width="9.33203125" style="1" bestFit="1" customWidth="1"/>
    <col min="11478" max="11478" width="13" style="1" bestFit="1" customWidth="1"/>
    <col min="11479" max="11480" width="9.33203125" style="1" bestFit="1" customWidth="1"/>
    <col min="11481" max="11481" width="12.1640625" style="1" bestFit="1" customWidth="1"/>
    <col min="11482" max="11488" width="9.33203125" style="1" bestFit="1" customWidth="1"/>
    <col min="11489" max="11489" width="9.1640625" style="1"/>
    <col min="11490" max="11491" width="9.33203125" style="1" bestFit="1" customWidth="1"/>
    <col min="11492" max="11492" width="9.1640625" style="1"/>
    <col min="11493" max="11493" width="9.33203125" style="1" bestFit="1" customWidth="1"/>
    <col min="11494" max="11494" width="13" style="1" bestFit="1" customWidth="1"/>
    <col min="11495" max="11496" width="9.33203125" style="1" bestFit="1" customWidth="1"/>
    <col min="11497" max="11497" width="12.1640625" style="1" bestFit="1" customWidth="1"/>
    <col min="11498" max="11504" width="9.33203125" style="1" bestFit="1" customWidth="1"/>
    <col min="11505" max="11505" width="9.1640625" style="1"/>
    <col min="11506" max="11507" width="9.33203125" style="1" bestFit="1" customWidth="1"/>
    <col min="11508" max="11508" width="9.1640625" style="1"/>
    <col min="11509" max="11509" width="9.33203125" style="1" bestFit="1" customWidth="1"/>
    <col min="11510" max="11510" width="13" style="1" bestFit="1" customWidth="1"/>
    <col min="11511" max="11512" width="9.33203125" style="1" bestFit="1" customWidth="1"/>
    <col min="11513" max="11513" width="12.1640625" style="1" bestFit="1" customWidth="1"/>
    <col min="11514" max="11520" width="9.33203125" style="1" bestFit="1" customWidth="1"/>
    <col min="11521" max="11521" width="9.1640625" style="1"/>
    <col min="11522" max="11523" width="9.33203125" style="1" bestFit="1" customWidth="1"/>
    <col min="11524" max="11524" width="9.1640625" style="1"/>
    <col min="11525" max="11525" width="9.33203125" style="1" bestFit="1" customWidth="1"/>
    <col min="11526" max="11526" width="13" style="1" bestFit="1" customWidth="1"/>
    <col min="11527" max="11528" width="9.33203125" style="1" bestFit="1" customWidth="1"/>
    <col min="11529" max="11529" width="12.1640625" style="1" bestFit="1" customWidth="1"/>
    <col min="11530" max="11536" width="9.33203125" style="1" bestFit="1" customWidth="1"/>
    <col min="11537" max="11537" width="9.1640625" style="1"/>
    <col min="11538" max="11539" width="9.33203125" style="1" bestFit="1" customWidth="1"/>
    <col min="11540" max="11540" width="9.1640625" style="1"/>
    <col min="11541" max="11541" width="9.33203125" style="1" bestFit="1" customWidth="1"/>
    <col min="11542" max="11542" width="13" style="1" bestFit="1" customWidth="1"/>
    <col min="11543" max="11544" width="9.33203125" style="1" bestFit="1" customWidth="1"/>
    <col min="11545" max="11545" width="12.1640625" style="1" bestFit="1" customWidth="1"/>
    <col min="11546" max="11552" width="9.33203125" style="1" bestFit="1" customWidth="1"/>
    <col min="11553" max="11553" width="9.1640625" style="1"/>
    <col min="11554" max="11555" width="9.33203125" style="1" bestFit="1" customWidth="1"/>
    <col min="11556" max="11556" width="9.1640625" style="1"/>
    <col min="11557" max="11557" width="9.33203125" style="1" bestFit="1" customWidth="1"/>
    <col min="11558" max="11558" width="13" style="1" bestFit="1" customWidth="1"/>
    <col min="11559" max="11560" width="9.33203125" style="1" bestFit="1" customWidth="1"/>
    <col min="11561" max="11561" width="12.1640625" style="1" bestFit="1" customWidth="1"/>
    <col min="11562" max="11568" width="9.33203125" style="1" bestFit="1" customWidth="1"/>
    <col min="11569" max="11569" width="9.1640625" style="1"/>
    <col min="11570" max="11571" width="9.33203125" style="1" bestFit="1" customWidth="1"/>
    <col min="11572" max="11572" width="9.1640625" style="1"/>
    <col min="11573" max="11573" width="9.33203125" style="1" bestFit="1" customWidth="1"/>
    <col min="11574" max="11574" width="13" style="1" bestFit="1" customWidth="1"/>
    <col min="11575" max="11576" width="9.33203125" style="1" bestFit="1" customWidth="1"/>
    <col min="11577" max="11577" width="12.1640625" style="1" bestFit="1" customWidth="1"/>
    <col min="11578" max="11584" width="9.33203125" style="1" bestFit="1" customWidth="1"/>
    <col min="11585" max="11585" width="9.1640625" style="1"/>
    <col min="11586" max="11587" width="9.33203125" style="1" bestFit="1" customWidth="1"/>
    <col min="11588" max="11588" width="9.1640625" style="1"/>
    <col min="11589" max="11589" width="9.33203125" style="1" bestFit="1" customWidth="1"/>
    <col min="11590" max="11590" width="13" style="1" bestFit="1" customWidth="1"/>
    <col min="11591" max="11592" width="9.33203125" style="1" bestFit="1" customWidth="1"/>
    <col min="11593" max="11593" width="12.1640625" style="1" bestFit="1" customWidth="1"/>
    <col min="11594" max="11600" width="9.33203125" style="1" bestFit="1" customWidth="1"/>
    <col min="11601" max="11601" width="9.1640625" style="1"/>
    <col min="11602" max="11603" width="9.33203125" style="1" bestFit="1" customWidth="1"/>
    <col min="11604" max="11604" width="9.1640625" style="1"/>
    <col min="11605" max="11605" width="9.33203125" style="1" bestFit="1" customWidth="1"/>
    <col min="11606" max="11606" width="13" style="1" bestFit="1" customWidth="1"/>
    <col min="11607" max="11608" width="9.33203125" style="1" bestFit="1" customWidth="1"/>
    <col min="11609" max="11609" width="12.1640625" style="1" bestFit="1" customWidth="1"/>
    <col min="11610" max="11616" width="9.33203125" style="1" bestFit="1" customWidth="1"/>
    <col min="11617" max="11617" width="9.1640625" style="1"/>
    <col min="11618" max="11619" width="9.33203125" style="1" bestFit="1" customWidth="1"/>
    <col min="11620" max="11620" width="9.1640625" style="1"/>
    <col min="11621" max="11621" width="9.33203125" style="1" bestFit="1" customWidth="1"/>
    <col min="11622" max="11622" width="13" style="1" bestFit="1" customWidth="1"/>
    <col min="11623" max="11624" width="9.33203125" style="1" bestFit="1" customWidth="1"/>
    <col min="11625" max="11625" width="12.1640625" style="1" bestFit="1" customWidth="1"/>
    <col min="11626" max="11632" width="9.33203125" style="1" bestFit="1" customWidth="1"/>
    <col min="11633" max="11633" width="9.1640625" style="1"/>
    <col min="11634" max="11635" width="9.33203125" style="1" bestFit="1" customWidth="1"/>
    <col min="11636" max="11636" width="9.1640625" style="1"/>
    <col min="11637" max="11637" width="9.33203125" style="1" bestFit="1" customWidth="1"/>
    <col min="11638" max="11638" width="13" style="1" bestFit="1" customWidth="1"/>
    <col min="11639" max="11640" width="9.33203125" style="1" bestFit="1" customWidth="1"/>
    <col min="11641" max="11641" width="12.1640625" style="1" bestFit="1" customWidth="1"/>
    <col min="11642" max="11648" width="9.33203125" style="1" bestFit="1" customWidth="1"/>
    <col min="11649" max="11649" width="9.1640625" style="1"/>
    <col min="11650" max="11651" width="9.33203125" style="1" bestFit="1" customWidth="1"/>
    <col min="11652" max="11652" width="9.1640625" style="1"/>
    <col min="11653" max="11653" width="9.33203125" style="1" bestFit="1" customWidth="1"/>
    <col min="11654" max="11654" width="13" style="1" bestFit="1" customWidth="1"/>
    <col min="11655" max="11656" width="9.33203125" style="1" bestFit="1" customWidth="1"/>
    <col min="11657" max="11657" width="12.1640625" style="1" bestFit="1" customWidth="1"/>
    <col min="11658" max="11664" width="9.33203125" style="1" bestFit="1" customWidth="1"/>
    <col min="11665" max="11665" width="9.1640625" style="1"/>
    <col min="11666" max="11667" width="9.33203125" style="1" bestFit="1" customWidth="1"/>
    <col min="11668" max="11668" width="9.1640625" style="1"/>
    <col min="11669" max="11669" width="9.33203125" style="1" bestFit="1" customWidth="1"/>
    <col min="11670" max="11670" width="13" style="1" bestFit="1" customWidth="1"/>
    <col min="11671" max="11672" width="9.33203125" style="1" bestFit="1" customWidth="1"/>
    <col min="11673" max="11673" width="12.1640625" style="1" bestFit="1" customWidth="1"/>
    <col min="11674" max="11680" width="9.33203125" style="1" bestFit="1" customWidth="1"/>
    <col min="11681" max="11681" width="9.1640625" style="1"/>
    <col min="11682" max="11683" width="9.33203125" style="1" bestFit="1" customWidth="1"/>
    <col min="11684" max="11684" width="9.1640625" style="1"/>
    <col min="11685" max="11685" width="9.33203125" style="1" bestFit="1" customWidth="1"/>
    <col min="11686" max="11686" width="13" style="1" bestFit="1" customWidth="1"/>
    <col min="11687" max="11688" width="9.33203125" style="1" bestFit="1" customWidth="1"/>
    <col min="11689" max="11689" width="12.1640625" style="1" bestFit="1" customWidth="1"/>
    <col min="11690" max="11696" width="9.33203125" style="1" bestFit="1" customWidth="1"/>
    <col min="11697" max="11697" width="9.1640625" style="1"/>
    <col min="11698" max="11699" width="9.33203125" style="1" bestFit="1" customWidth="1"/>
    <col min="11700" max="11700" width="9.1640625" style="1"/>
    <col min="11701" max="11701" width="9.33203125" style="1" bestFit="1" customWidth="1"/>
    <col min="11702" max="11702" width="13" style="1" bestFit="1" customWidth="1"/>
    <col min="11703" max="11704" width="9.33203125" style="1" bestFit="1" customWidth="1"/>
    <col min="11705" max="11705" width="12.1640625" style="1" bestFit="1" customWidth="1"/>
    <col min="11706" max="11712" width="9.33203125" style="1" bestFit="1" customWidth="1"/>
    <col min="11713" max="11713" width="9.1640625" style="1"/>
    <col min="11714" max="11715" width="9.33203125" style="1" bestFit="1" customWidth="1"/>
    <col min="11716" max="11716" width="9.1640625" style="1"/>
    <col min="11717" max="11717" width="9.33203125" style="1" bestFit="1" customWidth="1"/>
    <col min="11718" max="11718" width="13" style="1" bestFit="1" customWidth="1"/>
    <col min="11719" max="11720" width="9.33203125" style="1" bestFit="1" customWidth="1"/>
    <col min="11721" max="11721" width="12.1640625" style="1" bestFit="1" customWidth="1"/>
    <col min="11722" max="11728" width="9.33203125" style="1" bestFit="1" customWidth="1"/>
    <col min="11729" max="11729" width="9.1640625" style="1"/>
    <col min="11730" max="11731" width="9.33203125" style="1" bestFit="1" customWidth="1"/>
    <col min="11732" max="11732" width="9.1640625" style="1"/>
    <col min="11733" max="11733" width="9.33203125" style="1" bestFit="1" customWidth="1"/>
    <col min="11734" max="11734" width="13" style="1" bestFit="1" customWidth="1"/>
    <col min="11735" max="11736" width="9.33203125" style="1" bestFit="1" customWidth="1"/>
    <col min="11737" max="11737" width="12.1640625" style="1" bestFit="1" customWidth="1"/>
    <col min="11738" max="11744" width="9.33203125" style="1" bestFit="1" customWidth="1"/>
    <col min="11745" max="11745" width="9.1640625" style="1"/>
    <col min="11746" max="11747" width="9.33203125" style="1" bestFit="1" customWidth="1"/>
    <col min="11748" max="11748" width="9.1640625" style="1"/>
    <col min="11749" max="11749" width="9.33203125" style="1" bestFit="1" customWidth="1"/>
    <col min="11750" max="11750" width="13" style="1" bestFit="1" customWidth="1"/>
    <col min="11751" max="11752" width="9.33203125" style="1" bestFit="1" customWidth="1"/>
    <col min="11753" max="11753" width="12.1640625" style="1" bestFit="1" customWidth="1"/>
    <col min="11754" max="11760" width="9.33203125" style="1" bestFit="1" customWidth="1"/>
    <col min="11761" max="11761" width="9.1640625" style="1"/>
    <col min="11762" max="11763" width="9.33203125" style="1" bestFit="1" customWidth="1"/>
    <col min="11764" max="11764" width="9.1640625" style="1"/>
    <col min="11765" max="11765" width="9.33203125" style="1" bestFit="1" customWidth="1"/>
    <col min="11766" max="11766" width="13" style="1" bestFit="1" customWidth="1"/>
    <col min="11767" max="11768" width="9.33203125" style="1" bestFit="1" customWidth="1"/>
    <col min="11769" max="11769" width="12.1640625" style="1" bestFit="1" customWidth="1"/>
    <col min="11770" max="11776" width="9.33203125" style="1" bestFit="1" customWidth="1"/>
    <col min="11777" max="11777" width="9.1640625" style="1"/>
    <col min="11778" max="11779" width="9.33203125" style="1" bestFit="1" customWidth="1"/>
    <col min="11780" max="11780" width="9.1640625" style="1"/>
    <col min="11781" max="11781" width="9.33203125" style="1" bestFit="1" customWidth="1"/>
    <col min="11782" max="11782" width="13" style="1" bestFit="1" customWidth="1"/>
    <col min="11783" max="11784" width="9.33203125" style="1" bestFit="1" customWidth="1"/>
    <col min="11785" max="11785" width="12.1640625" style="1" bestFit="1" customWidth="1"/>
    <col min="11786" max="11792" width="9.33203125" style="1" bestFit="1" customWidth="1"/>
    <col min="11793" max="11793" width="9.1640625" style="1"/>
    <col min="11794" max="11795" width="9.33203125" style="1" bestFit="1" customWidth="1"/>
    <col min="11796" max="11796" width="9.1640625" style="1"/>
    <col min="11797" max="11797" width="9.33203125" style="1" bestFit="1" customWidth="1"/>
    <col min="11798" max="11798" width="13" style="1" bestFit="1" customWidth="1"/>
    <col min="11799" max="11800" width="9.33203125" style="1" bestFit="1" customWidth="1"/>
    <col min="11801" max="11801" width="12.1640625" style="1" bestFit="1" customWidth="1"/>
    <col min="11802" max="11808" width="9.33203125" style="1" bestFit="1" customWidth="1"/>
    <col min="11809" max="11809" width="9.1640625" style="1"/>
    <col min="11810" max="11811" width="9.33203125" style="1" bestFit="1" customWidth="1"/>
    <col min="11812" max="11812" width="9.1640625" style="1"/>
    <col min="11813" max="11813" width="9.33203125" style="1" bestFit="1" customWidth="1"/>
    <col min="11814" max="11814" width="13" style="1" bestFit="1" customWidth="1"/>
    <col min="11815" max="11816" width="9.33203125" style="1" bestFit="1" customWidth="1"/>
    <col min="11817" max="11817" width="12.1640625" style="1" bestFit="1" customWidth="1"/>
    <col min="11818" max="11824" width="9.33203125" style="1" bestFit="1" customWidth="1"/>
    <col min="11825" max="11825" width="9.1640625" style="1"/>
    <col min="11826" max="11827" width="9.33203125" style="1" bestFit="1" customWidth="1"/>
    <col min="11828" max="11828" width="9.1640625" style="1"/>
    <col min="11829" max="11829" width="9.33203125" style="1" bestFit="1" customWidth="1"/>
    <col min="11830" max="11830" width="13" style="1" bestFit="1" customWidth="1"/>
    <col min="11831" max="11832" width="9.33203125" style="1" bestFit="1" customWidth="1"/>
    <col min="11833" max="11833" width="12.1640625" style="1" bestFit="1" customWidth="1"/>
    <col min="11834" max="11840" width="9.33203125" style="1" bestFit="1" customWidth="1"/>
    <col min="11841" max="11841" width="9.1640625" style="1"/>
    <col min="11842" max="11843" width="9.33203125" style="1" bestFit="1" customWidth="1"/>
    <col min="11844" max="11844" width="9.1640625" style="1"/>
    <col min="11845" max="11845" width="9.33203125" style="1" bestFit="1" customWidth="1"/>
    <col min="11846" max="11846" width="13" style="1" bestFit="1" customWidth="1"/>
    <col min="11847" max="11848" width="9.33203125" style="1" bestFit="1" customWidth="1"/>
    <col min="11849" max="11849" width="12.1640625" style="1" bestFit="1" customWidth="1"/>
    <col min="11850" max="11856" width="9.33203125" style="1" bestFit="1" customWidth="1"/>
    <col min="11857" max="11857" width="9.1640625" style="1"/>
    <col min="11858" max="11859" width="9.33203125" style="1" bestFit="1" customWidth="1"/>
    <col min="11860" max="11860" width="9.1640625" style="1"/>
    <col min="11861" max="11861" width="9.33203125" style="1" bestFit="1" customWidth="1"/>
    <col min="11862" max="11862" width="13" style="1" bestFit="1" customWidth="1"/>
    <col min="11863" max="11864" width="9.33203125" style="1" bestFit="1" customWidth="1"/>
    <col min="11865" max="11865" width="12.1640625" style="1" bestFit="1" customWidth="1"/>
    <col min="11866" max="11872" width="9.33203125" style="1" bestFit="1" customWidth="1"/>
    <col min="11873" max="11873" width="9.1640625" style="1"/>
    <col min="11874" max="11875" width="9.33203125" style="1" bestFit="1" customWidth="1"/>
    <col min="11876" max="11876" width="9.1640625" style="1"/>
    <col min="11877" max="11877" width="9.33203125" style="1" bestFit="1" customWidth="1"/>
    <col min="11878" max="11878" width="13" style="1" bestFit="1" customWidth="1"/>
    <col min="11879" max="11880" width="9.33203125" style="1" bestFit="1" customWidth="1"/>
    <col min="11881" max="11881" width="12.1640625" style="1" bestFit="1" customWidth="1"/>
    <col min="11882" max="11888" width="9.33203125" style="1" bestFit="1" customWidth="1"/>
    <col min="11889" max="11889" width="9.1640625" style="1"/>
    <col min="11890" max="11891" width="9.33203125" style="1" bestFit="1" customWidth="1"/>
    <col min="11892" max="11892" width="9.1640625" style="1"/>
    <col min="11893" max="11893" width="9.33203125" style="1" bestFit="1" customWidth="1"/>
    <col min="11894" max="11894" width="13" style="1" bestFit="1" customWidth="1"/>
    <col min="11895" max="11896" width="9.33203125" style="1" bestFit="1" customWidth="1"/>
    <col min="11897" max="11897" width="12.1640625" style="1" bestFit="1" customWidth="1"/>
    <col min="11898" max="11904" width="9.33203125" style="1" bestFit="1" customWidth="1"/>
    <col min="11905" max="11905" width="9.1640625" style="1"/>
    <col min="11906" max="11907" width="9.33203125" style="1" bestFit="1" customWidth="1"/>
    <col min="11908" max="11908" width="9.1640625" style="1"/>
    <col min="11909" max="11909" width="9.33203125" style="1" bestFit="1" customWidth="1"/>
    <col min="11910" max="11910" width="13" style="1" bestFit="1" customWidth="1"/>
    <col min="11911" max="11912" width="9.33203125" style="1" bestFit="1" customWidth="1"/>
    <col min="11913" max="11913" width="12.1640625" style="1" bestFit="1" customWidth="1"/>
    <col min="11914" max="11920" width="9.33203125" style="1" bestFit="1" customWidth="1"/>
    <col min="11921" max="11921" width="9.1640625" style="1"/>
    <col min="11922" max="11923" width="9.33203125" style="1" bestFit="1" customWidth="1"/>
    <col min="11924" max="11924" width="9.1640625" style="1"/>
    <col min="11925" max="11925" width="9.33203125" style="1" bestFit="1" customWidth="1"/>
    <col min="11926" max="11926" width="13" style="1" bestFit="1" customWidth="1"/>
    <col min="11927" max="11928" width="9.33203125" style="1" bestFit="1" customWidth="1"/>
    <col min="11929" max="11929" width="12.1640625" style="1" bestFit="1" customWidth="1"/>
    <col min="11930" max="11936" width="9.33203125" style="1" bestFit="1" customWidth="1"/>
    <col min="11937" max="11937" width="9.1640625" style="1"/>
    <col min="11938" max="11939" width="9.33203125" style="1" bestFit="1" customWidth="1"/>
    <col min="11940" max="11940" width="9.1640625" style="1"/>
    <col min="11941" max="11941" width="9.33203125" style="1" bestFit="1" customWidth="1"/>
    <col min="11942" max="11942" width="13" style="1" bestFit="1" customWidth="1"/>
    <col min="11943" max="11944" width="9.33203125" style="1" bestFit="1" customWidth="1"/>
    <col min="11945" max="11945" width="12.1640625" style="1" bestFit="1" customWidth="1"/>
    <col min="11946" max="11952" width="9.33203125" style="1" bestFit="1" customWidth="1"/>
    <col min="11953" max="11953" width="9.1640625" style="1"/>
    <col min="11954" max="11955" width="9.33203125" style="1" bestFit="1" customWidth="1"/>
    <col min="11956" max="11956" width="9.1640625" style="1"/>
    <col min="11957" max="11957" width="9.33203125" style="1" bestFit="1" customWidth="1"/>
    <col min="11958" max="11958" width="13" style="1" bestFit="1" customWidth="1"/>
    <col min="11959" max="11960" width="9.33203125" style="1" bestFit="1" customWidth="1"/>
    <col min="11961" max="11961" width="12.1640625" style="1" bestFit="1" customWidth="1"/>
    <col min="11962" max="11968" width="9.33203125" style="1" bestFit="1" customWidth="1"/>
    <col min="11969" max="11969" width="9.1640625" style="1"/>
    <col min="11970" max="11971" width="9.33203125" style="1" bestFit="1" customWidth="1"/>
    <col min="11972" max="11972" width="9.1640625" style="1"/>
    <col min="11973" max="11973" width="9.33203125" style="1" bestFit="1" customWidth="1"/>
    <col min="11974" max="11974" width="13" style="1" bestFit="1" customWidth="1"/>
    <col min="11975" max="11976" width="9.33203125" style="1" bestFit="1" customWidth="1"/>
    <col min="11977" max="11977" width="12.1640625" style="1" bestFit="1" customWidth="1"/>
    <col min="11978" max="11984" width="9.33203125" style="1" bestFit="1" customWidth="1"/>
    <col min="11985" max="11985" width="9.1640625" style="1"/>
    <col min="11986" max="11987" width="9.33203125" style="1" bestFit="1" customWidth="1"/>
    <col min="11988" max="11988" width="9.1640625" style="1"/>
    <col min="11989" max="11989" width="9.33203125" style="1" bestFit="1" customWidth="1"/>
    <col min="11990" max="11990" width="13" style="1" bestFit="1" customWidth="1"/>
    <col min="11991" max="11992" width="9.33203125" style="1" bestFit="1" customWidth="1"/>
    <col min="11993" max="11993" width="12.1640625" style="1" bestFit="1" customWidth="1"/>
    <col min="11994" max="12000" width="9.33203125" style="1" bestFit="1" customWidth="1"/>
    <col min="12001" max="12001" width="9.1640625" style="1"/>
    <col min="12002" max="12003" width="9.33203125" style="1" bestFit="1" customWidth="1"/>
    <col min="12004" max="12004" width="9.1640625" style="1"/>
    <col min="12005" max="12005" width="9.33203125" style="1" bestFit="1" customWidth="1"/>
    <col min="12006" max="12006" width="13" style="1" bestFit="1" customWidth="1"/>
    <col min="12007" max="12008" width="9.33203125" style="1" bestFit="1" customWidth="1"/>
    <col min="12009" max="12009" width="12.1640625" style="1" bestFit="1" customWidth="1"/>
    <col min="12010" max="12016" width="9.33203125" style="1" bestFit="1" customWidth="1"/>
    <col min="12017" max="12017" width="9.1640625" style="1"/>
    <col min="12018" max="12019" width="9.33203125" style="1" bestFit="1" customWidth="1"/>
    <col min="12020" max="12020" width="9.1640625" style="1"/>
    <col min="12021" max="12021" width="9.33203125" style="1" bestFit="1" customWidth="1"/>
    <col min="12022" max="12022" width="13" style="1" bestFit="1" customWidth="1"/>
    <col min="12023" max="12024" width="9.33203125" style="1" bestFit="1" customWidth="1"/>
    <col min="12025" max="12025" width="12.1640625" style="1" bestFit="1" customWidth="1"/>
    <col min="12026" max="12032" width="9.33203125" style="1" bestFit="1" customWidth="1"/>
    <col min="12033" max="12033" width="9.1640625" style="1"/>
    <col min="12034" max="12035" width="9.33203125" style="1" bestFit="1" customWidth="1"/>
    <col min="12036" max="12036" width="9.1640625" style="1"/>
    <col min="12037" max="12037" width="9.33203125" style="1" bestFit="1" customWidth="1"/>
    <col min="12038" max="12038" width="13" style="1" bestFit="1" customWidth="1"/>
    <col min="12039" max="12040" width="9.33203125" style="1" bestFit="1" customWidth="1"/>
    <col min="12041" max="12041" width="12.1640625" style="1" bestFit="1" customWidth="1"/>
    <col min="12042" max="12048" width="9.33203125" style="1" bestFit="1" customWidth="1"/>
    <col min="12049" max="12049" width="9.1640625" style="1"/>
    <col min="12050" max="12051" width="9.33203125" style="1" bestFit="1" customWidth="1"/>
    <col min="12052" max="12052" width="9.1640625" style="1"/>
    <col min="12053" max="12053" width="9.33203125" style="1" bestFit="1" customWidth="1"/>
    <col min="12054" max="12054" width="13" style="1" bestFit="1" customWidth="1"/>
    <col min="12055" max="12056" width="9.33203125" style="1" bestFit="1" customWidth="1"/>
    <col min="12057" max="12057" width="12.1640625" style="1" bestFit="1" customWidth="1"/>
    <col min="12058" max="12064" width="9.33203125" style="1" bestFit="1" customWidth="1"/>
    <col min="12065" max="12065" width="9.1640625" style="1"/>
    <col min="12066" max="12067" width="9.33203125" style="1" bestFit="1" customWidth="1"/>
    <col min="12068" max="12068" width="9.1640625" style="1"/>
    <col min="12069" max="12069" width="9.33203125" style="1" bestFit="1" customWidth="1"/>
    <col min="12070" max="12070" width="13" style="1" bestFit="1" customWidth="1"/>
    <col min="12071" max="12072" width="9.33203125" style="1" bestFit="1" customWidth="1"/>
    <col min="12073" max="12073" width="12.1640625" style="1" bestFit="1" customWidth="1"/>
    <col min="12074" max="12080" width="9.33203125" style="1" bestFit="1" customWidth="1"/>
    <col min="12081" max="12081" width="9.1640625" style="1"/>
    <col min="12082" max="12083" width="9.33203125" style="1" bestFit="1" customWidth="1"/>
    <col min="12084" max="12084" width="9.1640625" style="1"/>
    <col min="12085" max="12085" width="9.33203125" style="1" bestFit="1" customWidth="1"/>
    <col min="12086" max="12086" width="13" style="1" bestFit="1" customWidth="1"/>
    <col min="12087" max="12088" width="9.33203125" style="1" bestFit="1" customWidth="1"/>
    <col min="12089" max="12089" width="12.1640625" style="1" bestFit="1" customWidth="1"/>
    <col min="12090" max="12096" width="9.33203125" style="1" bestFit="1" customWidth="1"/>
    <col min="12097" max="12097" width="9.1640625" style="1"/>
    <col min="12098" max="12099" width="9.33203125" style="1" bestFit="1" customWidth="1"/>
    <col min="12100" max="12100" width="9.1640625" style="1"/>
    <col min="12101" max="12101" width="9.33203125" style="1" bestFit="1" customWidth="1"/>
    <col min="12102" max="12102" width="13" style="1" bestFit="1" customWidth="1"/>
    <col min="12103" max="12104" width="9.33203125" style="1" bestFit="1" customWidth="1"/>
    <col min="12105" max="12105" width="12.1640625" style="1" bestFit="1" customWidth="1"/>
    <col min="12106" max="12112" width="9.33203125" style="1" bestFit="1" customWidth="1"/>
    <col min="12113" max="12113" width="9.1640625" style="1"/>
    <col min="12114" max="12115" width="9.33203125" style="1" bestFit="1" customWidth="1"/>
    <col min="12116" max="12116" width="9.1640625" style="1"/>
    <col min="12117" max="12117" width="9.33203125" style="1" bestFit="1" customWidth="1"/>
    <col min="12118" max="12118" width="13" style="1" bestFit="1" customWidth="1"/>
    <col min="12119" max="12120" width="9.33203125" style="1" bestFit="1" customWidth="1"/>
    <col min="12121" max="12121" width="12.1640625" style="1" bestFit="1" customWidth="1"/>
    <col min="12122" max="12128" width="9.33203125" style="1" bestFit="1" customWidth="1"/>
    <col min="12129" max="12129" width="9.1640625" style="1"/>
    <col min="12130" max="12131" width="9.33203125" style="1" bestFit="1" customWidth="1"/>
    <col min="12132" max="12132" width="9.1640625" style="1"/>
    <col min="12133" max="12133" width="9.33203125" style="1" bestFit="1" customWidth="1"/>
    <col min="12134" max="12134" width="13" style="1" bestFit="1" customWidth="1"/>
    <col min="12135" max="12136" width="9.33203125" style="1" bestFit="1" customWidth="1"/>
    <col min="12137" max="12137" width="12.1640625" style="1" bestFit="1" customWidth="1"/>
    <col min="12138" max="12144" width="9.33203125" style="1" bestFit="1" customWidth="1"/>
    <col min="12145" max="12145" width="9.1640625" style="1"/>
    <col min="12146" max="12147" width="9.33203125" style="1" bestFit="1" customWidth="1"/>
    <col min="12148" max="12148" width="9.1640625" style="1"/>
    <col min="12149" max="12149" width="9.33203125" style="1" bestFit="1" customWidth="1"/>
    <col min="12150" max="12150" width="13" style="1" bestFit="1" customWidth="1"/>
    <col min="12151" max="12152" width="9.33203125" style="1" bestFit="1" customWidth="1"/>
    <col min="12153" max="12153" width="12.1640625" style="1" bestFit="1" customWidth="1"/>
    <col min="12154" max="12160" width="9.33203125" style="1" bestFit="1" customWidth="1"/>
    <col min="12161" max="12161" width="9.1640625" style="1"/>
    <col min="12162" max="12163" width="9.33203125" style="1" bestFit="1" customWidth="1"/>
    <col min="12164" max="12164" width="9.1640625" style="1"/>
    <col min="12165" max="12165" width="9.33203125" style="1" bestFit="1" customWidth="1"/>
    <col min="12166" max="12166" width="13" style="1" bestFit="1" customWidth="1"/>
    <col min="12167" max="12168" width="9.33203125" style="1" bestFit="1" customWidth="1"/>
    <col min="12169" max="12169" width="12.1640625" style="1" bestFit="1" customWidth="1"/>
    <col min="12170" max="12176" width="9.33203125" style="1" bestFit="1" customWidth="1"/>
    <col min="12177" max="12177" width="9.1640625" style="1"/>
    <col min="12178" max="12179" width="9.33203125" style="1" bestFit="1" customWidth="1"/>
    <col min="12180" max="12180" width="9.1640625" style="1"/>
    <col min="12181" max="12181" width="9.33203125" style="1" bestFit="1" customWidth="1"/>
    <col min="12182" max="12182" width="13" style="1" bestFit="1" customWidth="1"/>
    <col min="12183" max="12184" width="9.33203125" style="1" bestFit="1" customWidth="1"/>
    <col min="12185" max="12185" width="12.1640625" style="1" bestFit="1" customWidth="1"/>
    <col min="12186" max="12192" width="9.33203125" style="1" bestFit="1" customWidth="1"/>
    <col min="12193" max="12193" width="9.1640625" style="1"/>
    <col min="12194" max="12195" width="9.33203125" style="1" bestFit="1" customWidth="1"/>
    <col min="12196" max="12196" width="9.1640625" style="1"/>
    <col min="12197" max="12197" width="9.33203125" style="1" bestFit="1" customWidth="1"/>
    <col min="12198" max="12198" width="13" style="1" bestFit="1" customWidth="1"/>
    <col min="12199" max="12200" width="9.33203125" style="1" bestFit="1" customWidth="1"/>
    <col min="12201" max="12201" width="12.1640625" style="1" bestFit="1" customWidth="1"/>
    <col min="12202" max="12208" width="9.33203125" style="1" bestFit="1" customWidth="1"/>
    <col min="12209" max="12209" width="9.1640625" style="1"/>
    <col min="12210" max="12211" width="9.33203125" style="1" bestFit="1" customWidth="1"/>
    <col min="12212" max="12212" width="9.1640625" style="1"/>
    <col min="12213" max="12213" width="9.33203125" style="1" bestFit="1" customWidth="1"/>
    <col min="12214" max="12214" width="13" style="1" bestFit="1" customWidth="1"/>
    <col min="12215" max="12216" width="9.33203125" style="1" bestFit="1" customWidth="1"/>
    <col min="12217" max="12217" width="12.1640625" style="1" bestFit="1" customWidth="1"/>
    <col min="12218" max="12224" width="9.33203125" style="1" bestFit="1" customWidth="1"/>
    <col min="12225" max="12225" width="9.1640625" style="1"/>
    <col min="12226" max="12227" width="9.33203125" style="1" bestFit="1" customWidth="1"/>
    <col min="12228" max="12228" width="9.1640625" style="1"/>
    <col min="12229" max="12229" width="9.33203125" style="1" bestFit="1" customWidth="1"/>
    <col min="12230" max="12230" width="13" style="1" bestFit="1" customWidth="1"/>
    <col min="12231" max="12232" width="9.33203125" style="1" bestFit="1" customWidth="1"/>
    <col min="12233" max="12233" width="12.1640625" style="1" bestFit="1" customWidth="1"/>
    <col min="12234" max="12240" width="9.33203125" style="1" bestFit="1" customWidth="1"/>
    <col min="12241" max="12241" width="9.1640625" style="1"/>
    <col min="12242" max="12243" width="9.33203125" style="1" bestFit="1" customWidth="1"/>
    <col min="12244" max="12244" width="9.1640625" style="1"/>
    <col min="12245" max="12245" width="9.33203125" style="1" bestFit="1" customWidth="1"/>
    <col min="12246" max="12246" width="13" style="1" bestFit="1" customWidth="1"/>
    <col min="12247" max="12248" width="9.33203125" style="1" bestFit="1" customWidth="1"/>
    <col min="12249" max="12249" width="12.1640625" style="1" bestFit="1" customWidth="1"/>
    <col min="12250" max="12256" width="9.33203125" style="1" bestFit="1" customWidth="1"/>
    <col min="12257" max="12257" width="9.1640625" style="1"/>
    <col min="12258" max="12259" width="9.33203125" style="1" bestFit="1" customWidth="1"/>
    <col min="12260" max="12260" width="9.1640625" style="1"/>
    <col min="12261" max="12261" width="9.33203125" style="1" bestFit="1" customWidth="1"/>
    <col min="12262" max="12262" width="13" style="1" bestFit="1" customWidth="1"/>
    <col min="12263" max="12264" width="9.33203125" style="1" bestFit="1" customWidth="1"/>
    <col min="12265" max="12265" width="12.1640625" style="1" bestFit="1" customWidth="1"/>
    <col min="12266" max="12272" width="9.33203125" style="1" bestFit="1" customWidth="1"/>
    <col min="12273" max="12273" width="9.1640625" style="1"/>
    <col min="12274" max="12275" width="9.33203125" style="1" bestFit="1" customWidth="1"/>
    <col min="12276" max="12276" width="9.1640625" style="1"/>
    <col min="12277" max="12277" width="9.33203125" style="1" bestFit="1" customWidth="1"/>
    <col min="12278" max="12278" width="13" style="1" bestFit="1" customWidth="1"/>
    <col min="12279" max="12280" width="9.33203125" style="1" bestFit="1" customWidth="1"/>
    <col min="12281" max="12281" width="12.1640625" style="1" bestFit="1" customWidth="1"/>
    <col min="12282" max="12288" width="9.33203125" style="1" bestFit="1" customWidth="1"/>
    <col min="12289" max="12289" width="9.1640625" style="1"/>
    <col min="12290" max="12291" width="9.33203125" style="1" bestFit="1" customWidth="1"/>
    <col min="12292" max="12292" width="9.1640625" style="1"/>
    <col min="12293" max="12293" width="9.33203125" style="1" bestFit="1" customWidth="1"/>
    <col min="12294" max="12294" width="13" style="1" bestFit="1" customWidth="1"/>
    <col min="12295" max="12296" width="9.33203125" style="1" bestFit="1" customWidth="1"/>
    <col min="12297" max="12297" width="12.1640625" style="1" bestFit="1" customWidth="1"/>
    <col min="12298" max="12304" width="9.33203125" style="1" bestFit="1" customWidth="1"/>
    <col min="12305" max="12305" width="9.1640625" style="1"/>
    <col min="12306" max="12307" width="9.33203125" style="1" bestFit="1" customWidth="1"/>
    <col min="12308" max="12308" width="9.1640625" style="1"/>
    <col min="12309" max="12309" width="9.33203125" style="1" bestFit="1" customWidth="1"/>
    <col min="12310" max="12310" width="13" style="1" bestFit="1" customWidth="1"/>
    <col min="12311" max="12312" width="9.33203125" style="1" bestFit="1" customWidth="1"/>
    <col min="12313" max="12313" width="12.1640625" style="1" bestFit="1" customWidth="1"/>
    <col min="12314" max="12320" width="9.33203125" style="1" bestFit="1" customWidth="1"/>
    <col min="12321" max="12321" width="9.1640625" style="1"/>
    <col min="12322" max="12323" width="9.33203125" style="1" bestFit="1" customWidth="1"/>
    <col min="12324" max="12324" width="9.1640625" style="1"/>
    <col min="12325" max="12325" width="9.33203125" style="1" bestFit="1" customWidth="1"/>
    <col min="12326" max="12326" width="13" style="1" bestFit="1" customWidth="1"/>
    <col min="12327" max="12328" width="9.33203125" style="1" bestFit="1" customWidth="1"/>
    <col min="12329" max="12329" width="12.1640625" style="1" bestFit="1" customWidth="1"/>
    <col min="12330" max="12336" width="9.33203125" style="1" bestFit="1" customWidth="1"/>
    <col min="12337" max="12337" width="9.1640625" style="1"/>
    <col min="12338" max="12339" width="9.33203125" style="1" bestFit="1" customWidth="1"/>
    <col min="12340" max="12340" width="9.1640625" style="1"/>
    <col min="12341" max="12341" width="9.33203125" style="1" bestFit="1" customWidth="1"/>
    <col min="12342" max="12342" width="13" style="1" bestFit="1" customWidth="1"/>
    <col min="12343" max="12344" width="9.33203125" style="1" bestFit="1" customWidth="1"/>
    <col min="12345" max="12345" width="12.1640625" style="1" bestFit="1" customWidth="1"/>
    <col min="12346" max="12352" width="9.33203125" style="1" bestFit="1" customWidth="1"/>
    <col min="12353" max="12353" width="9.1640625" style="1"/>
    <col min="12354" max="12355" width="9.33203125" style="1" bestFit="1" customWidth="1"/>
    <col min="12356" max="12356" width="9.1640625" style="1"/>
    <col min="12357" max="12357" width="9.33203125" style="1" bestFit="1" customWidth="1"/>
    <col min="12358" max="12358" width="13" style="1" bestFit="1" customWidth="1"/>
    <col min="12359" max="12360" width="9.33203125" style="1" bestFit="1" customWidth="1"/>
    <col min="12361" max="12361" width="12.1640625" style="1" bestFit="1" customWidth="1"/>
    <col min="12362" max="12368" width="9.33203125" style="1" bestFit="1" customWidth="1"/>
    <col min="12369" max="12369" width="9.1640625" style="1"/>
    <col min="12370" max="12371" width="9.33203125" style="1" bestFit="1" customWidth="1"/>
    <col min="12372" max="12372" width="9.1640625" style="1"/>
    <col min="12373" max="12373" width="9.33203125" style="1" bestFit="1" customWidth="1"/>
    <col min="12374" max="12374" width="13" style="1" bestFit="1" customWidth="1"/>
    <col min="12375" max="12376" width="9.33203125" style="1" bestFit="1" customWidth="1"/>
    <col min="12377" max="12377" width="12.1640625" style="1" bestFit="1" customWidth="1"/>
    <col min="12378" max="12384" width="9.33203125" style="1" bestFit="1" customWidth="1"/>
    <col min="12385" max="12385" width="9.1640625" style="1"/>
    <col min="12386" max="12387" width="9.33203125" style="1" bestFit="1" customWidth="1"/>
    <col min="12388" max="12388" width="9.1640625" style="1"/>
    <col min="12389" max="12389" width="9.33203125" style="1" bestFit="1" customWidth="1"/>
    <col min="12390" max="12390" width="13" style="1" bestFit="1" customWidth="1"/>
    <col min="12391" max="12392" width="9.33203125" style="1" bestFit="1" customWidth="1"/>
    <col min="12393" max="12393" width="12.1640625" style="1" bestFit="1" customWidth="1"/>
    <col min="12394" max="12400" width="9.33203125" style="1" bestFit="1" customWidth="1"/>
    <col min="12401" max="12401" width="9.1640625" style="1"/>
    <col min="12402" max="12403" width="9.33203125" style="1" bestFit="1" customWidth="1"/>
    <col min="12404" max="12404" width="9.1640625" style="1"/>
    <col min="12405" max="12405" width="9.33203125" style="1" bestFit="1" customWidth="1"/>
    <col min="12406" max="12406" width="13" style="1" bestFit="1" customWidth="1"/>
    <col min="12407" max="12408" width="9.33203125" style="1" bestFit="1" customWidth="1"/>
    <col min="12409" max="12409" width="12.1640625" style="1" bestFit="1" customWidth="1"/>
    <col min="12410" max="12416" width="9.33203125" style="1" bestFit="1" customWidth="1"/>
    <col min="12417" max="12417" width="9.1640625" style="1"/>
    <col min="12418" max="12419" width="9.33203125" style="1" bestFit="1" customWidth="1"/>
    <col min="12420" max="12420" width="9.1640625" style="1"/>
    <col min="12421" max="12421" width="9.33203125" style="1" bestFit="1" customWidth="1"/>
    <col min="12422" max="12422" width="13" style="1" bestFit="1" customWidth="1"/>
    <col min="12423" max="12424" width="9.33203125" style="1" bestFit="1" customWidth="1"/>
    <col min="12425" max="12425" width="12.1640625" style="1" bestFit="1" customWidth="1"/>
    <col min="12426" max="12432" width="9.33203125" style="1" bestFit="1" customWidth="1"/>
    <col min="12433" max="12433" width="9.1640625" style="1"/>
    <col min="12434" max="12435" width="9.33203125" style="1" bestFit="1" customWidth="1"/>
    <col min="12436" max="12436" width="9.1640625" style="1"/>
    <col min="12437" max="12437" width="9.33203125" style="1" bestFit="1" customWidth="1"/>
    <col min="12438" max="12438" width="13" style="1" bestFit="1" customWidth="1"/>
    <col min="12439" max="12440" width="9.33203125" style="1" bestFit="1" customWidth="1"/>
    <col min="12441" max="12441" width="12.1640625" style="1" bestFit="1" customWidth="1"/>
    <col min="12442" max="12448" width="9.33203125" style="1" bestFit="1" customWidth="1"/>
    <col min="12449" max="12449" width="9.1640625" style="1"/>
    <col min="12450" max="12451" width="9.33203125" style="1" bestFit="1" customWidth="1"/>
    <col min="12452" max="12452" width="9.1640625" style="1"/>
    <col min="12453" max="12453" width="9.33203125" style="1" bestFit="1" customWidth="1"/>
    <col min="12454" max="12454" width="13" style="1" bestFit="1" customWidth="1"/>
    <col min="12455" max="12456" width="9.33203125" style="1" bestFit="1" customWidth="1"/>
    <col min="12457" max="12457" width="12.1640625" style="1" bestFit="1" customWidth="1"/>
    <col min="12458" max="12464" width="9.33203125" style="1" bestFit="1" customWidth="1"/>
    <col min="12465" max="12465" width="9.1640625" style="1"/>
    <col min="12466" max="12467" width="9.33203125" style="1" bestFit="1" customWidth="1"/>
    <col min="12468" max="12468" width="9.1640625" style="1"/>
    <col min="12469" max="12469" width="9.33203125" style="1" bestFit="1" customWidth="1"/>
    <col min="12470" max="12470" width="13" style="1" bestFit="1" customWidth="1"/>
    <col min="12471" max="12472" width="9.33203125" style="1" bestFit="1" customWidth="1"/>
    <col min="12473" max="12473" width="12.1640625" style="1" bestFit="1" customWidth="1"/>
    <col min="12474" max="12480" width="9.33203125" style="1" bestFit="1" customWidth="1"/>
    <col min="12481" max="12481" width="9.1640625" style="1"/>
    <col min="12482" max="12483" width="9.33203125" style="1" bestFit="1" customWidth="1"/>
    <col min="12484" max="12484" width="9.1640625" style="1"/>
    <col min="12485" max="12485" width="9.33203125" style="1" bestFit="1" customWidth="1"/>
    <col min="12486" max="12486" width="13" style="1" bestFit="1" customWidth="1"/>
    <col min="12487" max="12488" width="9.33203125" style="1" bestFit="1" customWidth="1"/>
    <col min="12489" max="12489" width="12.1640625" style="1" bestFit="1" customWidth="1"/>
    <col min="12490" max="12496" width="9.33203125" style="1" bestFit="1" customWidth="1"/>
    <col min="12497" max="12497" width="9.1640625" style="1"/>
    <col min="12498" max="12499" width="9.33203125" style="1" bestFit="1" customWidth="1"/>
    <col min="12500" max="12500" width="9.1640625" style="1"/>
    <col min="12501" max="12501" width="9.33203125" style="1" bestFit="1" customWidth="1"/>
    <col min="12502" max="12502" width="13" style="1" bestFit="1" customWidth="1"/>
    <col min="12503" max="12504" width="9.33203125" style="1" bestFit="1" customWidth="1"/>
    <col min="12505" max="12505" width="12.1640625" style="1" bestFit="1" customWidth="1"/>
    <col min="12506" max="12512" width="9.33203125" style="1" bestFit="1" customWidth="1"/>
    <col min="12513" max="12513" width="9.1640625" style="1"/>
    <col min="12514" max="12515" width="9.33203125" style="1" bestFit="1" customWidth="1"/>
    <col min="12516" max="12516" width="9.1640625" style="1"/>
    <col min="12517" max="12517" width="9.33203125" style="1" bestFit="1" customWidth="1"/>
    <col min="12518" max="12518" width="13" style="1" bestFit="1" customWidth="1"/>
    <col min="12519" max="12520" width="9.33203125" style="1" bestFit="1" customWidth="1"/>
    <col min="12521" max="12521" width="12.1640625" style="1" bestFit="1" customWidth="1"/>
    <col min="12522" max="12528" width="9.33203125" style="1" bestFit="1" customWidth="1"/>
    <col min="12529" max="12529" width="9.1640625" style="1"/>
    <col min="12530" max="12531" width="9.33203125" style="1" bestFit="1" customWidth="1"/>
    <col min="12532" max="12532" width="9.1640625" style="1"/>
    <col min="12533" max="12533" width="9.33203125" style="1" bestFit="1" customWidth="1"/>
    <col min="12534" max="12534" width="13" style="1" bestFit="1" customWidth="1"/>
    <col min="12535" max="12536" width="9.33203125" style="1" bestFit="1" customWidth="1"/>
    <col min="12537" max="12537" width="12.1640625" style="1" bestFit="1" customWidth="1"/>
    <col min="12538" max="12544" width="9.33203125" style="1" bestFit="1" customWidth="1"/>
    <col min="12545" max="12545" width="9.1640625" style="1"/>
    <col min="12546" max="12547" width="9.33203125" style="1" bestFit="1" customWidth="1"/>
    <col min="12548" max="12548" width="9.1640625" style="1"/>
    <col min="12549" max="12549" width="9.33203125" style="1" bestFit="1" customWidth="1"/>
    <col min="12550" max="12550" width="13" style="1" bestFit="1" customWidth="1"/>
    <col min="12551" max="12552" width="9.33203125" style="1" bestFit="1" customWidth="1"/>
    <col min="12553" max="12553" width="12.1640625" style="1" bestFit="1" customWidth="1"/>
    <col min="12554" max="12560" width="9.33203125" style="1" bestFit="1" customWidth="1"/>
    <col min="12561" max="12561" width="9.1640625" style="1"/>
    <col min="12562" max="12563" width="9.33203125" style="1" bestFit="1" customWidth="1"/>
    <col min="12564" max="12564" width="9.1640625" style="1"/>
    <col min="12565" max="12565" width="9.33203125" style="1" bestFit="1" customWidth="1"/>
    <col min="12566" max="12566" width="13" style="1" bestFit="1" customWidth="1"/>
    <col min="12567" max="12568" width="9.33203125" style="1" bestFit="1" customWidth="1"/>
    <col min="12569" max="12569" width="12.1640625" style="1" bestFit="1" customWidth="1"/>
    <col min="12570" max="12576" width="9.33203125" style="1" bestFit="1" customWidth="1"/>
    <col min="12577" max="12577" width="9.1640625" style="1"/>
    <col min="12578" max="12579" width="9.33203125" style="1" bestFit="1" customWidth="1"/>
    <col min="12580" max="12580" width="9.1640625" style="1"/>
    <col min="12581" max="12581" width="9.33203125" style="1" bestFit="1" customWidth="1"/>
    <col min="12582" max="12582" width="13" style="1" bestFit="1" customWidth="1"/>
    <col min="12583" max="12584" width="9.33203125" style="1" bestFit="1" customWidth="1"/>
    <col min="12585" max="12585" width="12.1640625" style="1" bestFit="1" customWidth="1"/>
    <col min="12586" max="12592" width="9.33203125" style="1" bestFit="1" customWidth="1"/>
    <col min="12593" max="12593" width="9.1640625" style="1"/>
    <col min="12594" max="12595" width="9.33203125" style="1" bestFit="1" customWidth="1"/>
    <col min="12596" max="12596" width="9.1640625" style="1"/>
    <col min="12597" max="12597" width="9.33203125" style="1" bestFit="1" customWidth="1"/>
    <col min="12598" max="12598" width="13" style="1" bestFit="1" customWidth="1"/>
    <col min="12599" max="12600" width="9.33203125" style="1" bestFit="1" customWidth="1"/>
    <col min="12601" max="12601" width="12.1640625" style="1" bestFit="1" customWidth="1"/>
    <col min="12602" max="12608" width="9.33203125" style="1" bestFit="1" customWidth="1"/>
    <col min="12609" max="12609" width="9.1640625" style="1"/>
    <col min="12610" max="12611" width="9.33203125" style="1" bestFit="1" customWidth="1"/>
    <col min="12612" max="12612" width="9.1640625" style="1"/>
    <col min="12613" max="12613" width="9.33203125" style="1" bestFit="1" customWidth="1"/>
    <col min="12614" max="12614" width="13" style="1" bestFit="1" customWidth="1"/>
    <col min="12615" max="12616" width="9.33203125" style="1" bestFit="1" customWidth="1"/>
    <col min="12617" max="12617" width="12.1640625" style="1" bestFit="1" customWidth="1"/>
    <col min="12618" max="12624" width="9.33203125" style="1" bestFit="1" customWidth="1"/>
    <col min="12625" max="12625" width="9.1640625" style="1"/>
    <col min="12626" max="12627" width="9.33203125" style="1" bestFit="1" customWidth="1"/>
    <col min="12628" max="12628" width="9.1640625" style="1"/>
    <col min="12629" max="12629" width="9.33203125" style="1" bestFit="1" customWidth="1"/>
    <col min="12630" max="12630" width="13" style="1" bestFit="1" customWidth="1"/>
    <col min="12631" max="12632" width="9.33203125" style="1" bestFit="1" customWidth="1"/>
    <col min="12633" max="12633" width="12.1640625" style="1" bestFit="1" customWidth="1"/>
    <col min="12634" max="12640" width="9.33203125" style="1" bestFit="1" customWidth="1"/>
    <col min="12641" max="12641" width="9.1640625" style="1"/>
    <col min="12642" max="12643" width="9.33203125" style="1" bestFit="1" customWidth="1"/>
    <col min="12644" max="12644" width="9.1640625" style="1"/>
    <col min="12645" max="12645" width="9.33203125" style="1" bestFit="1" customWidth="1"/>
    <col min="12646" max="12646" width="13" style="1" bestFit="1" customWidth="1"/>
    <col min="12647" max="12648" width="9.33203125" style="1" bestFit="1" customWidth="1"/>
    <col min="12649" max="12649" width="12.1640625" style="1" bestFit="1" customWidth="1"/>
    <col min="12650" max="12656" width="9.33203125" style="1" bestFit="1" customWidth="1"/>
    <col min="12657" max="12657" width="9.1640625" style="1"/>
    <col min="12658" max="12659" width="9.33203125" style="1" bestFit="1" customWidth="1"/>
    <col min="12660" max="12660" width="9.1640625" style="1"/>
    <col min="12661" max="12661" width="9.33203125" style="1" bestFit="1" customWidth="1"/>
    <col min="12662" max="12662" width="13" style="1" bestFit="1" customWidth="1"/>
    <col min="12663" max="12664" width="9.33203125" style="1" bestFit="1" customWidth="1"/>
    <col min="12665" max="12665" width="12.1640625" style="1" bestFit="1" customWidth="1"/>
    <col min="12666" max="12672" width="9.33203125" style="1" bestFit="1" customWidth="1"/>
    <col min="12673" max="12673" width="9.1640625" style="1"/>
    <col min="12674" max="12675" width="9.33203125" style="1" bestFit="1" customWidth="1"/>
    <col min="12676" max="12676" width="9.1640625" style="1"/>
    <col min="12677" max="12677" width="9.33203125" style="1" bestFit="1" customWidth="1"/>
    <col min="12678" max="12678" width="13" style="1" bestFit="1" customWidth="1"/>
    <col min="12679" max="12680" width="9.33203125" style="1" bestFit="1" customWidth="1"/>
    <col min="12681" max="12681" width="12.1640625" style="1" bestFit="1" customWidth="1"/>
    <col min="12682" max="12688" width="9.33203125" style="1" bestFit="1" customWidth="1"/>
    <col min="12689" max="12689" width="9.1640625" style="1"/>
    <col min="12690" max="12691" width="9.33203125" style="1" bestFit="1" customWidth="1"/>
    <col min="12692" max="12692" width="9.1640625" style="1"/>
    <col min="12693" max="12693" width="9.33203125" style="1" bestFit="1" customWidth="1"/>
    <col min="12694" max="12694" width="13" style="1" bestFit="1" customWidth="1"/>
    <col min="12695" max="12696" width="9.33203125" style="1" bestFit="1" customWidth="1"/>
    <col min="12697" max="12697" width="12.1640625" style="1" bestFit="1" customWidth="1"/>
    <col min="12698" max="12704" width="9.33203125" style="1" bestFit="1" customWidth="1"/>
    <col min="12705" max="12705" width="9.1640625" style="1"/>
    <col min="12706" max="12707" width="9.33203125" style="1" bestFit="1" customWidth="1"/>
    <col min="12708" max="12708" width="9.1640625" style="1"/>
    <col min="12709" max="12709" width="9.33203125" style="1" bestFit="1" customWidth="1"/>
    <col min="12710" max="12710" width="13" style="1" bestFit="1" customWidth="1"/>
    <col min="12711" max="12712" width="9.33203125" style="1" bestFit="1" customWidth="1"/>
    <col min="12713" max="12713" width="12.1640625" style="1" bestFit="1" customWidth="1"/>
    <col min="12714" max="12720" width="9.33203125" style="1" bestFit="1" customWidth="1"/>
    <col min="12721" max="12721" width="9.1640625" style="1"/>
    <col min="12722" max="12723" width="9.33203125" style="1" bestFit="1" customWidth="1"/>
    <col min="12724" max="12724" width="9.1640625" style="1"/>
    <col min="12725" max="12725" width="9.33203125" style="1" bestFit="1" customWidth="1"/>
    <col min="12726" max="12726" width="13" style="1" bestFit="1" customWidth="1"/>
    <col min="12727" max="12728" width="9.33203125" style="1" bestFit="1" customWidth="1"/>
    <col min="12729" max="12729" width="12.1640625" style="1" bestFit="1" customWidth="1"/>
    <col min="12730" max="12736" width="9.33203125" style="1" bestFit="1" customWidth="1"/>
    <col min="12737" max="12737" width="9.1640625" style="1"/>
    <col min="12738" max="12739" width="9.33203125" style="1" bestFit="1" customWidth="1"/>
    <col min="12740" max="12740" width="9.1640625" style="1"/>
    <col min="12741" max="12741" width="9.33203125" style="1" bestFit="1" customWidth="1"/>
    <col min="12742" max="12742" width="13" style="1" bestFit="1" customWidth="1"/>
    <col min="12743" max="12744" width="9.33203125" style="1" bestFit="1" customWidth="1"/>
    <col min="12745" max="12745" width="12.1640625" style="1" bestFit="1" customWidth="1"/>
    <col min="12746" max="12752" width="9.33203125" style="1" bestFit="1" customWidth="1"/>
    <col min="12753" max="12753" width="9.1640625" style="1"/>
    <col min="12754" max="12755" width="9.33203125" style="1" bestFit="1" customWidth="1"/>
    <col min="12756" max="12756" width="9.1640625" style="1"/>
    <col min="12757" max="12757" width="9.33203125" style="1" bestFit="1" customWidth="1"/>
    <col min="12758" max="12758" width="13" style="1" bestFit="1" customWidth="1"/>
    <col min="12759" max="12760" width="9.33203125" style="1" bestFit="1" customWidth="1"/>
    <col min="12761" max="12761" width="12.1640625" style="1" bestFit="1" customWidth="1"/>
    <col min="12762" max="12768" width="9.33203125" style="1" bestFit="1" customWidth="1"/>
    <col min="12769" max="12769" width="9.1640625" style="1"/>
    <col min="12770" max="12771" width="9.33203125" style="1" bestFit="1" customWidth="1"/>
    <col min="12772" max="12772" width="9.1640625" style="1"/>
    <col min="12773" max="12773" width="9.33203125" style="1" bestFit="1" customWidth="1"/>
    <col min="12774" max="12774" width="13" style="1" bestFit="1" customWidth="1"/>
    <col min="12775" max="12776" width="9.33203125" style="1" bestFit="1" customWidth="1"/>
    <col min="12777" max="12777" width="12.1640625" style="1" bestFit="1" customWidth="1"/>
    <col min="12778" max="12784" width="9.33203125" style="1" bestFit="1" customWidth="1"/>
    <col min="12785" max="12785" width="9.1640625" style="1"/>
    <col min="12786" max="12787" width="9.33203125" style="1" bestFit="1" customWidth="1"/>
    <col min="12788" max="12788" width="9.1640625" style="1"/>
    <col min="12789" max="12789" width="9.33203125" style="1" bestFit="1" customWidth="1"/>
    <col min="12790" max="12790" width="13" style="1" bestFit="1" customWidth="1"/>
    <col min="12791" max="12792" width="9.33203125" style="1" bestFit="1" customWidth="1"/>
    <col min="12793" max="12793" width="12.1640625" style="1" bestFit="1" customWidth="1"/>
    <col min="12794" max="12800" width="9.33203125" style="1" bestFit="1" customWidth="1"/>
    <col min="12801" max="12801" width="9.1640625" style="1"/>
    <col min="12802" max="12803" width="9.33203125" style="1" bestFit="1" customWidth="1"/>
    <col min="12804" max="12804" width="9.1640625" style="1"/>
    <col min="12805" max="12805" width="9.33203125" style="1" bestFit="1" customWidth="1"/>
    <col min="12806" max="12806" width="13" style="1" bestFit="1" customWidth="1"/>
    <col min="12807" max="12808" width="9.33203125" style="1" bestFit="1" customWidth="1"/>
    <col min="12809" max="12809" width="12.1640625" style="1" bestFit="1" customWidth="1"/>
    <col min="12810" max="12816" width="9.33203125" style="1" bestFit="1" customWidth="1"/>
    <col min="12817" max="12817" width="9.1640625" style="1"/>
    <col min="12818" max="12819" width="9.33203125" style="1" bestFit="1" customWidth="1"/>
    <col min="12820" max="12820" width="9.1640625" style="1"/>
    <col min="12821" max="12821" width="9.33203125" style="1" bestFit="1" customWidth="1"/>
    <col min="12822" max="12822" width="13" style="1" bestFit="1" customWidth="1"/>
    <col min="12823" max="12824" width="9.33203125" style="1" bestFit="1" customWidth="1"/>
    <col min="12825" max="12825" width="12.1640625" style="1" bestFit="1" customWidth="1"/>
    <col min="12826" max="12832" width="9.33203125" style="1" bestFit="1" customWidth="1"/>
    <col min="12833" max="12833" width="9.1640625" style="1"/>
    <col min="12834" max="12835" width="9.33203125" style="1" bestFit="1" customWidth="1"/>
    <col min="12836" max="12836" width="9.1640625" style="1"/>
    <col min="12837" max="12837" width="9.33203125" style="1" bestFit="1" customWidth="1"/>
    <col min="12838" max="12838" width="13" style="1" bestFit="1" customWidth="1"/>
    <col min="12839" max="12840" width="9.33203125" style="1" bestFit="1" customWidth="1"/>
    <col min="12841" max="12841" width="12.1640625" style="1" bestFit="1" customWidth="1"/>
    <col min="12842" max="12848" width="9.33203125" style="1" bestFit="1" customWidth="1"/>
    <col min="12849" max="12849" width="9.1640625" style="1"/>
    <col min="12850" max="12851" width="9.33203125" style="1" bestFit="1" customWidth="1"/>
    <col min="12852" max="12852" width="9.1640625" style="1"/>
    <col min="12853" max="12853" width="9.33203125" style="1" bestFit="1" customWidth="1"/>
    <col min="12854" max="12854" width="13" style="1" bestFit="1" customWidth="1"/>
    <col min="12855" max="12856" width="9.33203125" style="1" bestFit="1" customWidth="1"/>
    <col min="12857" max="12857" width="12.1640625" style="1" bestFit="1" customWidth="1"/>
    <col min="12858" max="12864" width="9.33203125" style="1" bestFit="1" customWidth="1"/>
    <col min="12865" max="12865" width="9.1640625" style="1"/>
    <col min="12866" max="12867" width="9.33203125" style="1" bestFit="1" customWidth="1"/>
    <col min="12868" max="12868" width="9.1640625" style="1"/>
    <col min="12869" max="12869" width="9.33203125" style="1" bestFit="1" customWidth="1"/>
    <col min="12870" max="12870" width="13" style="1" bestFit="1" customWidth="1"/>
    <col min="12871" max="12872" width="9.33203125" style="1" bestFit="1" customWidth="1"/>
    <col min="12873" max="12873" width="12.1640625" style="1" bestFit="1" customWidth="1"/>
    <col min="12874" max="12880" width="9.33203125" style="1" bestFit="1" customWidth="1"/>
    <col min="12881" max="12881" width="9.1640625" style="1"/>
    <col min="12882" max="12883" width="9.33203125" style="1" bestFit="1" customWidth="1"/>
    <col min="12884" max="12884" width="9.1640625" style="1"/>
    <col min="12885" max="12885" width="9.33203125" style="1" bestFit="1" customWidth="1"/>
    <col min="12886" max="12886" width="13" style="1" bestFit="1" customWidth="1"/>
    <col min="12887" max="12888" width="9.33203125" style="1" bestFit="1" customWidth="1"/>
    <col min="12889" max="12889" width="12.1640625" style="1" bestFit="1" customWidth="1"/>
    <col min="12890" max="12896" width="9.33203125" style="1" bestFit="1" customWidth="1"/>
    <col min="12897" max="12897" width="9.1640625" style="1"/>
    <col min="12898" max="12899" width="9.33203125" style="1" bestFit="1" customWidth="1"/>
    <col min="12900" max="12900" width="9.1640625" style="1"/>
    <col min="12901" max="12901" width="9.33203125" style="1" bestFit="1" customWidth="1"/>
    <col min="12902" max="12902" width="13" style="1" bestFit="1" customWidth="1"/>
    <col min="12903" max="12904" width="9.33203125" style="1" bestFit="1" customWidth="1"/>
    <col min="12905" max="12905" width="12.1640625" style="1" bestFit="1" customWidth="1"/>
    <col min="12906" max="12912" width="9.33203125" style="1" bestFit="1" customWidth="1"/>
    <col min="12913" max="12913" width="9.1640625" style="1"/>
    <col min="12914" max="12915" width="9.33203125" style="1" bestFit="1" customWidth="1"/>
    <col min="12916" max="12916" width="9.1640625" style="1"/>
    <col min="12917" max="12917" width="9.33203125" style="1" bestFit="1" customWidth="1"/>
    <col min="12918" max="12918" width="13" style="1" bestFit="1" customWidth="1"/>
    <col min="12919" max="12920" width="9.33203125" style="1" bestFit="1" customWidth="1"/>
    <col min="12921" max="12921" width="12.1640625" style="1" bestFit="1" customWidth="1"/>
    <col min="12922" max="12928" width="9.33203125" style="1" bestFit="1" customWidth="1"/>
    <col min="12929" max="12929" width="9.1640625" style="1"/>
    <col min="12930" max="12931" width="9.33203125" style="1" bestFit="1" customWidth="1"/>
    <col min="12932" max="12932" width="9.1640625" style="1"/>
    <col min="12933" max="12933" width="9.33203125" style="1" bestFit="1" customWidth="1"/>
    <col min="12934" max="12934" width="13" style="1" bestFit="1" customWidth="1"/>
    <col min="12935" max="12936" width="9.33203125" style="1" bestFit="1" customWidth="1"/>
    <col min="12937" max="12937" width="12.1640625" style="1" bestFit="1" customWidth="1"/>
    <col min="12938" max="12944" width="9.33203125" style="1" bestFit="1" customWidth="1"/>
    <col min="12945" max="12945" width="9.1640625" style="1"/>
    <col min="12946" max="12947" width="9.33203125" style="1" bestFit="1" customWidth="1"/>
    <col min="12948" max="12948" width="9.1640625" style="1"/>
    <col min="12949" max="12949" width="9.33203125" style="1" bestFit="1" customWidth="1"/>
    <col min="12950" max="12950" width="13" style="1" bestFit="1" customWidth="1"/>
    <col min="12951" max="12952" width="9.33203125" style="1" bestFit="1" customWidth="1"/>
    <col min="12953" max="12953" width="12.1640625" style="1" bestFit="1" customWidth="1"/>
    <col min="12954" max="12960" width="9.33203125" style="1" bestFit="1" customWidth="1"/>
    <col min="12961" max="12961" width="9.1640625" style="1"/>
    <col min="12962" max="12963" width="9.33203125" style="1" bestFit="1" customWidth="1"/>
    <col min="12964" max="12964" width="9.1640625" style="1"/>
    <col min="12965" max="12965" width="9.33203125" style="1" bestFit="1" customWidth="1"/>
    <col min="12966" max="12966" width="13" style="1" bestFit="1" customWidth="1"/>
    <col min="12967" max="12968" width="9.33203125" style="1" bestFit="1" customWidth="1"/>
    <col min="12969" max="12969" width="12.1640625" style="1" bestFit="1" customWidth="1"/>
    <col min="12970" max="12976" width="9.33203125" style="1" bestFit="1" customWidth="1"/>
    <col min="12977" max="12977" width="9.1640625" style="1"/>
    <col min="12978" max="12979" width="9.33203125" style="1" bestFit="1" customWidth="1"/>
    <col min="12980" max="12980" width="9.1640625" style="1"/>
    <col min="12981" max="12981" width="9.33203125" style="1" bestFit="1" customWidth="1"/>
    <col min="12982" max="12982" width="13" style="1" bestFit="1" customWidth="1"/>
    <col min="12983" max="12984" width="9.33203125" style="1" bestFit="1" customWidth="1"/>
    <col min="12985" max="12985" width="12.1640625" style="1" bestFit="1" customWidth="1"/>
    <col min="12986" max="12992" width="9.33203125" style="1" bestFit="1" customWidth="1"/>
    <col min="12993" max="12993" width="9.1640625" style="1"/>
    <col min="12994" max="12995" width="9.33203125" style="1" bestFit="1" customWidth="1"/>
    <col min="12996" max="12996" width="9.1640625" style="1"/>
    <col min="12997" max="12997" width="9.33203125" style="1" bestFit="1" customWidth="1"/>
    <col min="12998" max="12998" width="13" style="1" bestFit="1" customWidth="1"/>
    <col min="12999" max="13000" width="9.33203125" style="1" bestFit="1" customWidth="1"/>
    <col min="13001" max="13001" width="12.1640625" style="1" bestFit="1" customWidth="1"/>
    <col min="13002" max="13008" width="9.33203125" style="1" bestFit="1" customWidth="1"/>
    <col min="13009" max="13009" width="9.1640625" style="1"/>
    <col min="13010" max="13011" width="9.33203125" style="1" bestFit="1" customWidth="1"/>
    <col min="13012" max="13012" width="9.1640625" style="1"/>
    <col min="13013" max="13013" width="9.33203125" style="1" bestFit="1" customWidth="1"/>
    <col min="13014" max="13014" width="13" style="1" bestFit="1" customWidth="1"/>
    <col min="13015" max="13016" width="9.33203125" style="1" bestFit="1" customWidth="1"/>
    <col min="13017" max="13017" width="12.1640625" style="1" bestFit="1" customWidth="1"/>
    <col min="13018" max="13024" width="9.33203125" style="1" bestFit="1" customWidth="1"/>
    <col min="13025" max="13025" width="9.1640625" style="1"/>
    <col min="13026" max="13027" width="9.33203125" style="1" bestFit="1" customWidth="1"/>
    <col min="13028" max="13028" width="9.1640625" style="1"/>
    <col min="13029" max="13029" width="9.33203125" style="1" bestFit="1" customWidth="1"/>
    <col min="13030" max="13030" width="13" style="1" bestFit="1" customWidth="1"/>
    <col min="13031" max="13032" width="9.33203125" style="1" bestFit="1" customWidth="1"/>
    <col min="13033" max="13033" width="12.1640625" style="1" bestFit="1" customWidth="1"/>
    <col min="13034" max="13040" width="9.33203125" style="1" bestFit="1" customWidth="1"/>
    <col min="13041" max="13041" width="9.1640625" style="1"/>
    <col min="13042" max="13043" width="9.33203125" style="1" bestFit="1" customWidth="1"/>
    <col min="13044" max="13044" width="9.1640625" style="1"/>
    <col min="13045" max="13045" width="9.33203125" style="1" bestFit="1" customWidth="1"/>
    <col min="13046" max="13046" width="13" style="1" bestFit="1" customWidth="1"/>
    <col min="13047" max="13048" width="9.33203125" style="1" bestFit="1" customWidth="1"/>
    <col min="13049" max="13049" width="12.1640625" style="1" bestFit="1" customWidth="1"/>
    <col min="13050" max="13056" width="9.33203125" style="1" bestFit="1" customWidth="1"/>
    <col min="13057" max="13057" width="9.1640625" style="1"/>
    <col min="13058" max="13059" width="9.33203125" style="1" bestFit="1" customWidth="1"/>
    <col min="13060" max="13060" width="9.1640625" style="1"/>
    <col min="13061" max="13061" width="9.33203125" style="1" bestFit="1" customWidth="1"/>
    <col min="13062" max="13062" width="13" style="1" bestFit="1" customWidth="1"/>
    <col min="13063" max="13064" width="9.33203125" style="1" bestFit="1" customWidth="1"/>
    <col min="13065" max="13065" width="12.1640625" style="1" bestFit="1" customWidth="1"/>
    <col min="13066" max="13072" width="9.33203125" style="1" bestFit="1" customWidth="1"/>
    <col min="13073" max="13073" width="9.1640625" style="1"/>
    <col min="13074" max="13075" width="9.33203125" style="1" bestFit="1" customWidth="1"/>
    <col min="13076" max="13076" width="9.1640625" style="1"/>
    <col min="13077" max="13077" width="9.33203125" style="1" bestFit="1" customWidth="1"/>
    <col min="13078" max="13078" width="13" style="1" bestFit="1" customWidth="1"/>
    <col min="13079" max="13080" width="9.33203125" style="1" bestFit="1" customWidth="1"/>
    <col min="13081" max="13081" width="12.1640625" style="1" bestFit="1" customWidth="1"/>
    <col min="13082" max="13088" width="9.33203125" style="1" bestFit="1" customWidth="1"/>
    <col min="13089" max="13089" width="9.1640625" style="1"/>
    <col min="13090" max="13091" width="9.33203125" style="1" bestFit="1" customWidth="1"/>
    <col min="13092" max="13092" width="9.1640625" style="1"/>
    <col min="13093" max="13093" width="9.33203125" style="1" bestFit="1" customWidth="1"/>
    <col min="13094" max="13094" width="13" style="1" bestFit="1" customWidth="1"/>
    <col min="13095" max="13096" width="9.33203125" style="1" bestFit="1" customWidth="1"/>
    <col min="13097" max="13097" width="12.1640625" style="1" bestFit="1" customWidth="1"/>
    <col min="13098" max="13104" width="9.33203125" style="1" bestFit="1" customWidth="1"/>
    <col min="13105" max="13105" width="9.1640625" style="1"/>
    <col min="13106" max="13107" width="9.33203125" style="1" bestFit="1" customWidth="1"/>
    <col min="13108" max="13108" width="9.1640625" style="1"/>
    <col min="13109" max="13109" width="9.33203125" style="1" bestFit="1" customWidth="1"/>
    <col min="13110" max="13110" width="13" style="1" bestFit="1" customWidth="1"/>
    <col min="13111" max="13112" width="9.33203125" style="1" bestFit="1" customWidth="1"/>
    <col min="13113" max="13113" width="12.1640625" style="1" bestFit="1" customWidth="1"/>
    <col min="13114" max="13120" width="9.33203125" style="1" bestFit="1" customWidth="1"/>
    <col min="13121" max="13121" width="9.1640625" style="1"/>
    <col min="13122" max="13123" width="9.33203125" style="1" bestFit="1" customWidth="1"/>
    <col min="13124" max="13124" width="9.1640625" style="1"/>
    <col min="13125" max="13125" width="9.33203125" style="1" bestFit="1" customWidth="1"/>
    <col min="13126" max="13126" width="13" style="1" bestFit="1" customWidth="1"/>
    <col min="13127" max="13128" width="9.33203125" style="1" bestFit="1" customWidth="1"/>
    <col min="13129" max="13129" width="12.1640625" style="1" bestFit="1" customWidth="1"/>
    <col min="13130" max="13136" width="9.33203125" style="1" bestFit="1" customWidth="1"/>
    <col min="13137" max="13137" width="9.1640625" style="1"/>
    <col min="13138" max="13139" width="9.33203125" style="1" bestFit="1" customWidth="1"/>
    <col min="13140" max="13140" width="9.1640625" style="1"/>
    <col min="13141" max="13141" width="9.33203125" style="1" bestFit="1" customWidth="1"/>
    <col min="13142" max="13142" width="13" style="1" bestFit="1" customWidth="1"/>
    <col min="13143" max="13144" width="9.33203125" style="1" bestFit="1" customWidth="1"/>
    <col min="13145" max="13145" width="12.1640625" style="1" bestFit="1" customWidth="1"/>
    <col min="13146" max="13152" width="9.33203125" style="1" bestFit="1" customWidth="1"/>
    <col min="13153" max="13153" width="9.1640625" style="1"/>
    <col min="13154" max="13155" width="9.33203125" style="1" bestFit="1" customWidth="1"/>
    <col min="13156" max="13156" width="9.1640625" style="1"/>
    <col min="13157" max="13157" width="9.33203125" style="1" bestFit="1" customWidth="1"/>
    <col min="13158" max="13158" width="13" style="1" bestFit="1" customWidth="1"/>
    <col min="13159" max="13160" width="9.33203125" style="1" bestFit="1" customWidth="1"/>
    <col min="13161" max="13161" width="12.1640625" style="1" bestFit="1" customWidth="1"/>
    <col min="13162" max="13168" width="9.33203125" style="1" bestFit="1" customWidth="1"/>
    <col min="13169" max="13169" width="9.1640625" style="1"/>
    <col min="13170" max="13171" width="9.33203125" style="1" bestFit="1" customWidth="1"/>
    <col min="13172" max="13172" width="9.1640625" style="1"/>
    <col min="13173" max="13173" width="9.33203125" style="1" bestFit="1" customWidth="1"/>
    <col min="13174" max="13174" width="13" style="1" bestFit="1" customWidth="1"/>
    <col min="13175" max="13176" width="9.33203125" style="1" bestFit="1" customWidth="1"/>
    <col min="13177" max="13177" width="12.1640625" style="1" bestFit="1" customWidth="1"/>
    <col min="13178" max="13184" width="9.33203125" style="1" bestFit="1" customWidth="1"/>
    <col min="13185" max="13185" width="9.1640625" style="1"/>
    <col min="13186" max="13187" width="9.33203125" style="1" bestFit="1" customWidth="1"/>
    <col min="13188" max="13188" width="9.1640625" style="1"/>
    <col min="13189" max="13189" width="9.33203125" style="1" bestFit="1" customWidth="1"/>
    <col min="13190" max="13190" width="13" style="1" bestFit="1" customWidth="1"/>
    <col min="13191" max="13192" width="9.33203125" style="1" bestFit="1" customWidth="1"/>
    <col min="13193" max="13193" width="12.1640625" style="1" bestFit="1" customWidth="1"/>
    <col min="13194" max="13200" width="9.33203125" style="1" bestFit="1" customWidth="1"/>
    <col min="13201" max="13201" width="9.1640625" style="1"/>
    <col min="13202" max="13203" width="9.33203125" style="1" bestFit="1" customWidth="1"/>
    <col min="13204" max="13204" width="9.1640625" style="1"/>
    <col min="13205" max="13205" width="9.33203125" style="1" bestFit="1" customWidth="1"/>
    <col min="13206" max="13206" width="13" style="1" bestFit="1" customWidth="1"/>
    <col min="13207" max="13208" width="9.33203125" style="1" bestFit="1" customWidth="1"/>
    <col min="13209" max="13209" width="12.1640625" style="1" bestFit="1" customWidth="1"/>
    <col min="13210" max="13216" width="9.33203125" style="1" bestFit="1" customWidth="1"/>
    <col min="13217" max="13217" width="9.1640625" style="1"/>
    <col min="13218" max="13219" width="9.33203125" style="1" bestFit="1" customWidth="1"/>
    <col min="13220" max="13220" width="9.1640625" style="1"/>
    <col min="13221" max="13221" width="9.33203125" style="1" bestFit="1" customWidth="1"/>
    <col min="13222" max="13222" width="13" style="1" bestFit="1" customWidth="1"/>
    <col min="13223" max="13224" width="9.33203125" style="1" bestFit="1" customWidth="1"/>
    <col min="13225" max="13225" width="12.1640625" style="1" bestFit="1" customWidth="1"/>
    <col min="13226" max="13232" width="9.33203125" style="1" bestFit="1" customWidth="1"/>
    <col min="13233" max="13233" width="9.1640625" style="1"/>
    <col min="13234" max="13235" width="9.33203125" style="1" bestFit="1" customWidth="1"/>
    <col min="13236" max="13236" width="9.1640625" style="1"/>
    <col min="13237" max="13237" width="9.33203125" style="1" bestFit="1" customWidth="1"/>
    <col min="13238" max="13238" width="13" style="1" bestFit="1" customWidth="1"/>
    <col min="13239" max="13240" width="9.33203125" style="1" bestFit="1" customWidth="1"/>
    <col min="13241" max="13241" width="12.1640625" style="1" bestFit="1" customWidth="1"/>
    <col min="13242" max="13248" width="9.33203125" style="1" bestFit="1" customWidth="1"/>
    <col min="13249" max="13249" width="9.1640625" style="1"/>
    <col min="13250" max="13251" width="9.33203125" style="1" bestFit="1" customWidth="1"/>
    <col min="13252" max="13252" width="9.1640625" style="1"/>
    <col min="13253" max="13253" width="9.33203125" style="1" bestFit="1" customWidth="1"/>
    <col min="13254" max="13254" width="13" style="1" bestFit="1" customWidth="1"/>
    <col min="13255" max="13256" width="9.33203125" style="1" bestFit="1" customWidth="1"/>
    <col min="13257" max="13257" width="12.1640625" style="1" bestFit="1" customWidth="1"/>
    <col min="13258" max="13264" width="9.33203125" style="1" bestFit="1" customWidth="1"/>
    <col min="13265" max="13265" width="9.1640625" style="1"/>
    <col min="13266" max="13267" width="9.33203125" style="1" bestFit="1" customWidth="1"/>
    <col min="13268" max="13268" width="9.1640625" style="1"/>
    <col min="13269" max="13269" width="9.33203125" style="1" bestFit="1" customWidth="1"/>
    <col min="13270" max="13270" width="13" style="1" bestFit="1" customWidth="1"/>
    <col min="13271" max="13272" width="9.33203125" style="1" bestFit="1" customWidth="1"/>
    <col min="13273" max="13273" width="12.1640625" style="1" bestFit="1" customWidth="1"/>
    <col min="13274" max="13280" width="9.33203125" style="1" bestFit="1" customWidth="1"/>
    <col min="13281" max="13281" width="9.1640625" style="1"/>
    <col min="13282" max="13283" width="9.33203125" style="1" bestFit="1" customWidth="1"/>
    <col min="13284" max="13284" width="9.1640625" style="1"/>
    <col min="13285" max="13285" width="9.33203125" style="1" bestFit="1" customWidth="1"/>
    <col min="13286" max="13286" width="13" style="1" bestFit="1" customWidth="1"/>
    <col min="13287" max="13288" width="9.33203125" style="1" bestFit="1" customWidth="1"/>
    <col min="13289" max="13289" width="12.1640625" style="1" bestFit="1" customWidth="1"/>
    <col min="13290" max="13296" width="9.33203125" style="1" bestFit="1" customWidth="1"/>
    <col min="13297" max="13297" width="9.1640625" style="1"/>
    <col min="13298" max="13299" width="9.33203125" style="1" bestFit="1" customWidth="1"/>
    <col min="13300" max="13300" width="9.1640625" style="1"/>
    <col min="13301" max="13301" width="9.33203125" style="1" bestFit="1" customWidth="1"/>
    <col min="13302" max="13302" width="13" style="1" bestFit="1" customWidth="1"/>
    <col min="13303" max="13304" width="9.33203125" style="1" bestFit="1" customWidth="1"/>
    <col min="13305" max="13305" width="12.1640625" style="1" bestFit="1" customWidth="1"/>
    <col min="13306" max="13312" width="9.33203125" style="1" bestFit="1" customWidth="1"/>
    <col min="13313" max="13313" width="9.1640625" style="1"/>
    <col min="13314" max="13315" width="9.33203125" style="1" bestFit="1" customWidth="1"/>
    <col min="13316" max="13316" width="9.1640625" style="1"/>
    <col min="13317" max="13317" width="9.33203125" style="1" bestFit="1" customWidth="1"/>
    <col min="13318" max="13318" width="13" style="1" bestFit="1" customWidth="1"/>
    <col min="13319" max="13320" width="9.33203125" style="1" bestFit="1" customWidth="1"/>
    <col min="13321" max="13321" width="12.1640625" style="1" bestFit="1" customWidth="1"/>
    <col min="13322" max="13328" width="9.33203125" style="1" bestFit="1" customWidth="1"/>
    <col min="13329" max="13329" width="9.1640625" style="1"/>
    <col min="13330" max="13331" width="9.33203125" style="1" bestFit="1" customWidth="1"/>
    <col min="13332" max="13332" width="9.1640625" style="1"/>
    <col min="13333" max="13333" width="9.33203125" style="1" bestFit="1" customWidth="1"/>
    <col min="13334" max="13334" width="13" style="1" bestFit="1" customWidth="1"/>
    <col min="13335" max="13336" width="9.33203125" style="1" bestFit="1" customWidth="1"/>
    <col min="13337" max="13337" width="12.1640625" style="1" bestFit="1" customWidth="1"/>
    <col min="13338" max="13344" width="9.33203125" style="1" bestFit="1" customWidth="1"/>
    <col min="13345" max="13345" width="9.1640625" style="1"/>
    <col min="13346" max="13347" width="9.33203125" style="1" bestFit="1" customWidth="1"/>
    <col min="13348" max="13348" width="9.1640625" style="1"/>
    <col min="13349" max="13349" width="9.33203125" style="1" bestFit="1" customWidth="1"/>
    <col min="13350" max="13350" width="13" style="1" bestFit="1" customWidth="1"/>
    <col min="13351" max="13352" width="9.33203125" style="1" bestFit="1" customWidth="1"/>
    <col min="13353" max="13353" width="12.1640625" style="1" bestFit="1" customWidth="1"/>
    <col min="13354" max="13360" width="9.33203125" style="1" bestFit="1" customWidth="1"/>
    <col min="13361" max="13361" width="9.1640625" style="1"/>
    <col min="13362" max="13363" width="9.33203125" style="1" bestFit="1" customWidth="1"/>
    <col min="13364" max="13364" width="9.1640625" style="1"/>
    <col min="13365" max="13365" width="9.33203125" style="1" bestFit="1" customWidth="1"/>
    <col min="13366" max="13366" width="13" style="1" bestFit="1" customWidth="1"/>
    <col min="13367" max="13368" width="9.33203125" style="1" bestFit="1" customWidth="1"/>
    <col min="13369" max="13369" width="12.1640625" style="1" bestFit="1" customWidth="1"/>
    <col min="13370" max="13376" width="9.33203125" style="1" bestFit="1" customWidth="1"/>
    <col min="13377" max="13377" width="9.1640625" style="1"/>
    <col min="13378" max="13379" width="9.33203125" style="1" bestFit="1" customWidth="1"/>
    <col min="13380" max="13380" width="9.1640625" style="1"/>
    <col min="13381" max="13381" width="9.33203125" style="1" bestFit="1" customWidth="1"/>
    <col min="13382" max="13382" width="13" style="1" bestFit="1" customWidth="1"/>
    <col min="13383" max="13384" width="9.33203125" style="1" bestFit="1" customWidth="1"/>
    <col min="13385" max="13385" width="12.1640625" style="1" bestFit="1" customWidth="1"/>
    <col min="13386" max="13392" width="9.33203125" style="1" bestFit="1" customWidth="1"/>
    <col min="13393" max="13393" width="9.1640625" style="1"/>
    <col min="13394" max="13395" width="9.33203125" style="1" bestFit="1" customWidth="1"/>
    <col min="13396" max="13396" width="9.1640625" style="1"/>
    <col min="13397" max="13397" width="9.33203125" style="1" bestFit="1" customWidth="1"/>
    <col min="13398" max="13398" width="13" style="1" bestFit="1" customWidth="1"/>
    <col min="13399" max="13400" width="9.33203125" style="1" bestFit="1" customWidth="1"/>
    <col min="13401" max="13401" width="12.1640625" style="1" bestFit="1" customWidth="1"/>
    <col min="13402" max="13408" width="9.33203125" style="1" bestFit="1" customWidth="1"/>
    <col min="13409" max="13409" width="9.1640625" style="1"/>
    <col min="13410" max="13411" width="9.33203125" style="1" bestFit="1" customWidth="1"/>
    <col min="13412" max="13412" width="9.1640625" style="1"/>
    <col min="13413" max="13413" width="9.33203125" style="1" bestFit="1" customWidth="1"/>
    <col min="13414" max="13414" width="13" style="1" bestFit="1" customWidth="1"/>
    <col min="13415" max="13416" width="9.33203125" style="1" bestFit="1" customWidth="1"/>
    <col min="13417" max="13417" width="12.1640625" style="1" bestFit="1" customWidth="1"/>
    <col min="13418" max="13424" width="9.33203125" style="1" bestFit="1" customWidth="1"/>
    <col min="13425" max="13425" width="9.1640625" style="1"/>
    <col min="13426" max="13427" width="9.33203125" style="1" bestFit="1" customWidth="1"/>
    <col min="13428" max="13428" width="9.1640625" style="1"/>
    <col min="13429" max="13429" width="9.33203125" style="1" bestFit="1" customWidth="1"/>
    <col min="13430" max="13430" width="13" style="1" bestFit="1" customWidth="1"/>
    <col min="13431" max="13432" width="9.33203125" style="1" bestFit="1" customWidth="1"/>
    <col min="13433" max="13433" width="12.1640625" style="1" bestFit="1" customWidth="1"/>
    <col min="13434" max="13440" width="9.33203125" style="1" bestFit="1" customWidth="1"/>
    <col min="13441" max="13441" width="9.1640625" style="1"/>
    <col min="13442" max="13443" width="9.33203125" style="1" bestFit="1" customWidth="1"/>
    <col min="13444" max="13444" width="9.1640625" style="1"/>
    <col min="13445" max="13445" width="9.33203125" style="1" bestFit="1" customWidth="1"/>
    <col min="13446" max="13446" width="13" style="1" bestFit="1" customWidth="1"/>
    <col min="13447" max="13448" width="9.33203125" style="1" bestFit="1" customWidth="1"/>
    <col min="13449" max="13449" width="12.1640625" style="1" bestFit="1" customWidth="1"/>
    <col min="13450" max="13456" width="9.33203125" style="1" bestFit="1" customWidth="1"/>
    <col min="13457" max="13457" width="9.1640625" style="1"/>
    <col min="13458" max="13459" width="9.33203125" style="1" bestFit="1" customWidth="1"/>
    <col min="13460" max="13460" width="9.1640625" style="1"/>
    <col min="13461" max="13461" width="9.33203125" style="1" bestFit="1" customWidth="1"/>
    <col min="13462" max="13462" width="13" style="1" bestFit="1" customWidth="1"/>
    <col min="13463" max="13464" width="9.33203125" style="1" bestFit="1" customWidth="1"/>
    <col min="13465" max="13465" width="12.1640625" style="1" bestFit="1" customWidth="1"/>
    <col min="13466" max="13472" width="9.33203125" style="1" bestFit="1" customWidth="1"/>
    <col min="13473" max="13473" width="9.1640625" style="1"/>
    <col min="13474" max="13475" width="9.33203125" style="1" bestFit="1" customWidth="1"/>
    <col min="13476" max="13476" width="9.1640625" style="1"/>
    <col min="13477" max="13477" width="9.33203125" style="1" bestFit="1" customWidth="1"/>
    <col min="13478" max="13478" width="13" style="1" bestFit="1" customWidth="1"/>
    <col min="13479" max="13480" width="9.33203125" style="1" bestFit="1" customWidth="1"/>
    <col min="13481" max="13481" width="12.1640625" style="1" bestFit="1" customWidth="1"/>
    <col min="13482" max="13488" width="9.33203125" style="1" bestFit="1" customWidth="1"/>
    <col min="13489" max="13489" width="9.1640625" style="1"/>
    <col min="13490" max="13491" width="9.33203125" style="1" bestFit="1" customWidth="1"/>
    <col min="13492" max="13492" width="9.1640625" style="1"/>
    <col min="13493" max="13493" width="9.33203125" style="1" bestFit="1" customWidth="1"/>
    <col min="13494" max="13494" width="13" style="1" bestFit="1" customWidth="1"/>
    <col min="13495" max="13496" width="9.33203125" style="1" bestFit="1" customWidth="1"/>
    <col min="13497" max="13497" width="12.1640625" style="1" bestFit="1" customWidth="1"/>
    <col min="13498" max="13504" width="9.33203125" style="1" bestFit="1" customWidth="1"/>
    <col min="13505" max="13505" width="9.1640625" style="1"/>
    <col min="13506" max="13507" width="9.33203125" style="1" bestFit="1" customWidth="1"/>
    <col min="13508" max="13508" width="9.1640625" style="1"/>
    <col min="13509" max="13509" width="9.33203125" style="1" bestFit="1" customWidth="1"/>
    <col min="13510" max="13510" width="13" style="1" bestFit="1" customWidth="1"/>
    <col min="13511" max="13512" width="9.33203125" style="1" bestFit="1" customWidth="1"/>
    <col min="13513" max="13513" width="12.1640625" style="1" bestFit="1" customWidth="1"/>
    <col min="13514" max="13520" width="9.33203125" style="1" bestFit="1" customWidth="1"/>
    <col min="13521" max="13521" width="9.1640625" style="1"/>
    <col min="13522" max="13523" width="9.33203125" style="1" bestFit="1" customWidth="1"/>
    <col min="13524" max="13524" width="9.1640625" style="1"/>
    <col min="13525" max="13525" width="9.33203125" style="1" bestFit="1" customWidth="1"/>
    <col min="13526" max="13526" width="13" style="1" bestFit="1" customWidth="1"/>
    <col min="13527" max="13528" width="9.33203125" style="1" bestFit="1" customWidth="1"/>
    <col min="13529" max="13529" width="12.1640625" style="1" bestFit="1" customWidth="1"/>
    <col min="13530" max="13536" width="9.33203125" style="1" bestFit="1" customWidth="1"/>
    <col min="13537" max="13537" width="9.1640625" style="1"/>
    <col min="13538" max="13539" width="9.33203125" style="1" bestFit="1" customWidth="1"/>
    <col min="13540" max="13540" width="9.1640625" style="1"/>
    <col min="13541" max="13541" width="9.33203125" style="1" bestFit="1" customWidth="1"/>
    <col min="13542" max="13542" width="13" style="1" bestFit="1" customWidth="1"/>
    <col min="13543" max="13544" width="9.33203125" style="1" bestFit="1" customWidth="1"/>
    <col min="13545" max="13545" width="12.1640625" style="1" bestFit="1" customWidth="1"/>
    <col min="13546" max="13552" width="9.33203125" style="1" bestFit="1" customWidth="1"/>
    <col min="13553" max="13553" width="9.1640625" style="1"/>
    <col min="13554" max="13555" width="9.33203125" style="1" bestFit="1" customWidth="1"/>
    <col min="13556" max="13556" width="9.1640625" style="1"/>
    <col min="13557" max="13557" width="9.33203125" style="1" bestFit="1" customWidth="1"/>
    <col min="13558" max="13558" width="13" style="1" bestFit="1" customWidth="1"/>
    <col min="13559" max="13560" width="9.33203125" style="1" bestFit="1" customWidth="1"/>
    <col min="13561" max="13561" width="12.1640625" style="1" bestFit="1" customWidth="1"/>
    <col min="13562" max="13568" width="9.33203125" style="1" bestFit="1" customWidth="1"/>
    <col min="13569" max="13569" width="9.1640625" style="1"/>
    <col min="13570" max="13571" width="9.33203125" style="1" bestFit="1" customWidth="1"/>
    <col min="13572" max="13572" width="9.1640625" style="1"/>
    <col min="13573" max="13573" width="9.33203125" style="1" bestFit="1" customWidth="1"/>
    <col min="13574" max="13574" width="13" style="1" bestFit="1" customWidth="1"/>
    <col min="13575" max="13576" width="9.33203125" style="1" bestFit="1" customWidth="1"/>
    <col min="13577" max="13577" width="12.1640625" style="1" bestFit="1" customWidth="1"/>
    <col min="13578" max="13584" width="9.33203125" style="1" bestFit="1" customWidth="1"/>
    <col min="13585" max="13585" width="9.1640625" style="1"/>
    <col min="13586" max="13587" width="9.33203125" style="1" bestFit="1" customWidth="1"/>
    <col min="13588" max="13588" width="9.1640625" style="1"/>
    <col min="13589" max="13589" width="9.33203125" style="1" bestFit="1" customWidth="1"/>
    <col min="13590" max="13590" width="13" style="1" bestFit="1" customWidth="1"/>
    <col min="13591" max="13592" width="9.33203125" style="1" bestFit="1" customWidth="1"/>
    <col min="13593" max="13593" width="12.1640625" style="1" bestFit="1" customWidth="1"/>
    <col min="13594" max="13600" width="9.33203125" style="1" bestFit="1" customWidth="1"/>
    <col min="13601" max="13601" width="9.1640625" style="1"/>
    <col min="13602" max="13603" width="9.33203125" style="1" bestFit="1" customWidth="1"/>
    <col min="13604" max="13604" width="9.1640625" style="1"/>
    <col min="13605" max="13605" width="9.33203125" style="1" bestFit="1" customWidth="1"/>
    <col min="13606" max="13606" width="13" style="1" bestFit="1" customWidth="1"/>
    <col min="13607" max="13608" width="9.33203125" style="1" bestFit="1" customWidth="1"/>
    <col min="13609" max="13609" width="12.1640625" style="1" bestFit="1" customWidth="1"/>
    <col min="13610" max="13616" width="9.33203125" style="1" bestFit="1" customWidth="1"/>
    <col min="13617" max="13617" width="9.1640625" style="1"/>
    <col min="13618" max="13619" width="9.33203125" style="1" bestFit="1" customWidth="1"/>
    <col min="13620" max="13620" width="9.1640625" style="1"/>
    <col min="13621" max="13621" width="9.33203125" style="1" bestFit="1" customWidth="1"/>
    <col min="13622" max="13622" width="13" style="1" bestFit="1" customWidth="1"/>
    <col min="13623" max="13624" width="9.33203125" style="1" bestFit="1" customWidth="1"/>
    <col min="13625" max="13625" width="12.1640625" style="1" bestFit="1" customWidth="1"/>
    <col min="13626" max="13632" width="9.33203125" style="1" bestFit="1" customWidth="1"/>
    <col min="13633" max="13633" width="9.1640625" style="1"/>
    <col min="13634" max="13635" width="9.33203125" style="1" bestFit="1" customWidth="1"/>
    <col min="13636" max="13636" width="9.1640625" style="1"/>
    <col min="13637" max="13637" width="9.33203125" style="1" bestFit="1" customWidth="1"/>
    <col min="13638" max="13638" width="13" style="1" bestFit="1" customWidth="1"/>
    <col min="13639" max="13640" width="9.33203125" style="1" bestFit="1" customWidth="1"/>
    <col min="13641" max="13641" width="12.1640625" style="1" bestFit="1" customWidth="1"/>
    <col min="13642" max="13648" width="9.33203125" style="1" bestFit="1" customWidth="1"/>
    <col min="13649" max="13649" width="9.1640625" style="1"/>
    <col min="13650" max="13651" width="9.33203125" style="1" bestFit="1" customWidth="1"/>
    <col min="13652" max="13652" width="9.1640625" style="1"/>
    <col min="13653" max="13653" width="9.33203125" style="1" bestFit="1" customWidth="1"/>
    <col min="13654" max="13654" width="13" style="1" bestFit="1" customWidth="1"/>
    <col min="13655" max="13656" width="9.33203125" style="1" bestFit="1" customWidth="1"/>
    <col min="13657" max="13657" width="12.1640625" style="1" bestFit="1" customWidth="1"/>
    <col min="13658" max="13664" width="9.33203125" style="1" bestFit="1" customWidth="1"/>
    <col min="13665" max="13665" width="9.1640625" style="1"/>
    <col min="13666" max="13667" width="9.33203125" style="1" bestFit="1" customWidth="1"/>
    <col min="13668" max="13668" width="9.1640625" style="1"/>
    <col min="13669" max="13669" width="9.33203125" style="1" bestFit="1" customWidth="1"/>
    <col min="13670" max="13670" width="13" style="1" bestFit="1" customWidth="1"/>
    <col min="13671" max="13672" width="9.33203125" style="1" bestFit="1" customWidth="1"/>
    <col min="13673" max="13673" width="12.1640625" style="1" bestFit="1" customWidth="1"/>
    <col min="13674" max="13680" width="9.33203125" style="1" bestFit="1" customWidth="1"/>
    <col min="13681" max="13681" width="9.1640625" style="1"/>
    <col min="13682" max="13683" width="9.33203125" style="1" bestFit="1" customWidth="1"/>
    <col min="13684" max="13684" width="9.1640625" style="1"/>
    <col min="13685" max="13685" width="9.33203125" style="1" bestFit="1" customWidth="1"/>
    <col min="13686" max="13686" width="13" style="1" bestFit="1" customWidth="1"/>
    <col min="13687" max="13688" width="9.33203125" style="1" bestFit="1" customWidth="1"/>
    <col min="13689" max="13689" width="12.1640625" style="1" bestFit="1" customWidth="1"/>
    <col min="13690" max="13696" width="9.33203125" style="1" bestFit="1" customWidth="1"/>
    <col min="13697" max="13697" width="9.1640625" style="1"/>
    <col min="13698" max="13699" width="9.33203125" style="1" bestFit="1" customWidth="1"/>
    <col min="13700" max="13700" width="9.1640625" style="1"/>
    <col min="13701" max="13701" width="9.33203125" style="1" bestFit="1" customWidth="1"/>
    <col min="13702" max="13702" width="13" style="1" bestFit="1" customWidth="1"/>
    <col min="13703" max="13704" width="9.33203125" style="1" bestFit="1" customWidth="1"/>
    <col min="13705" max="13705" width="12.1640625" style="1" bestFit="1" customWidth="1"/>
    <col min="13706" max="13712" width="9.33203125" style="1" bestFit="1" customWidth="1"/>
    <col min="13713" max="13713" width="9.1640625" style="1"/>
    <col min="13714" max="13715" width="9.33203125" style="1" bestFit="1" customWidth="1"/>
    <col min="13716" max="13716" width="9.1640625" style="1"/>
    <col min="13717" max="13717" width="9.33203125" style="1" bestFit="1" customWidth="1"/>
    <col min="13718" max="13718" width="13" style="1" bestFit="1" customWidth="1"/>
    <col min="13719" max="13720" width="9.33203125" style="1" bestFit="1" customWidth="1"/>
    <col min="13721" max="13721" width="12.1640625" style="1" bestFit="1" customWidth="1"/>
    <col min="13722" max="13728" width="9.33203125" style="1" bestFit="1" customWidth="1"/>
    <col min="13729" max="13729" width="9.1640625" style="1"/>
    <col min="13730" max="13731" width="9.33203125" style="1" bestFit="1" customWidth="1"/>
    <col min="13732" max="13732" width="9.1640625" style="1"/>
    <col min="13733" max="13733" width="9.33203125" style="1" bestFit="1" customWidth="1"/>
    <col min="13734" max="13734" width="13" style="1" bestFit="1" customWidth="1"/>
    <col min="13735" max="13736" width="9.33203125" style="1" bestFit="1" customWidth="1"/>
    <col min="13737" max="13737" width="12.1640625" style="1" bestFit="1" customWidth="1"/>
    <col min="13738" max="13744" width="9.33203125" style="1" bestFit="1" customWidth="1"/>
    <col min="13745" max="13745" width="9.1640625" style="1"/>
    <col min="13746" max="13747" width="9.33203125" style="1" bestFit="1" customWidth="1"/>
    <col min="13748" max="13748" width="9.1640625" style="1"/>
    <col min="13749" max="13749" width="9.33203125" style="1" bestFit="1" customWidth="1"/>
    <col min="13750" max="13750" width="13" style="1" bestFit="1" customWidth="1"/>
    <col min="13751" max="13752" width="9.33203125" style="1" bestFit="1" customWidth="1"/>
    <col min="13753" max="13753" width="12.1640625" style="1" bestFit="1" customWidth="1"/>
    <col min="13754" max="13760" width="9.33203125" style="1" bestFit="1" customWidth="1"/>
    <col min="13761" max="13761" width="9.1640625" style="1"/>
    <col min="13762" max="13763" width="9.33203125" style="1" bestFit="1" customWidth="1"/>
    <col min="13764" max="13764" width="9.1640625" style="1"/>
    <col min="13765" max="13765" width="9.33203125" style="1" bestFit="1" customWidth="1"/>
    <col min="13766" max="13766" width="13" style="1" bestFit="1" customWidth="1"/>
    <col min="13767" max="13768" width="9.33203125" style="1" bestFit="1" customWidth="1"/>
    <col min="13769" max="13769" width="12.1640625" style="1" bestFit="1" customWidth="1"/>
    <col min="13770" max="13776" width="9.33203125" style="1" bestFit="1" customWidth="1"/>
    <col min="13777" max="13777" width="9.1640625" style="1"/>
    <col min="13778" max="13779" width="9.33203125" style="1" bestFit="1" customWidth="1"/>
    <col min="13780" max="13780" width="9.1640625" style="1"/>
    <col min="13781" max="13781" width="9.33203125" style="1" bestFit="1" customWidth="1"/>
    <col min="13782" max="13782" width="13" style="1" bestFit="1" customWidth="1"/>
    <col min="13783" max="13784" width="9.33203125" style="1" bestFit="1" customWidth="1"/>
    <col min="13785" max="13785" width="12.1640625" style="1" bestFit="1" customWidth="1"/>
    <col min="13786" max="13792" width="9.33203125" style="1" bestFit="1" customWidth="1"/>
    <col min="13793" max="13793" width="9.1640625" style="1"/>
    <col min="13794" max="13795" width="9.33203125" style="1" bestFit="1" customWidth="1"/>
    <col min="13796" max="13796" width="9.1640625" style="1"/>
    <col min="13797" max="13797" width="9.33203125" style="1" bestFit="1" customWidth="1"/>
    <col min="13798" max="13798" width="13" style="1" bestFit="1" customWidth="1"/>
    <col min="13799" max="13800" width="9.33203125" style="1" bestFit="1" customWidth="1"/>
    <col min="13801" max="13801" width="12.1640625" style="1" bestFit="1" customWidth="1"/>
    <col min="13802" max="13808" width="9.33203125" style="1" bestFit="1" customWidth="1"/>
    <col min="13809" max="13809" width="9.1640625" style="1"/>
    <col min="13810" max="13811" width="9.33203125" style="1" bestFit="1" customWidth="1"/>
    <col min="13812" max="13812" width="9.1640625" style="1"/>
    <col min="13813" max="13813" width="9.33203125" style="1" bestFit="1" customWidth="1"/>
    <col min="13814" max="13814" width="13" style="1" bestFit="1" customWidth="1"/>
    <col min="13815" max="13816" width="9.33203125" style="1" bestFit="1" customWidth="1"/>
    <col min="13817" max="13817" width="12.1640625" style="1" bestFit="1" customWidth="1"/>
    <col min="13818" max="13824" width="9.33203125" style="1" bestFit="1" customWidth="1"/>
    <col min="13825" max="13825" width="9.1640625" style="1"/>
    <col min="13826" max="13827" width="9.33203125" style="1" bestFit="1" customWidth="1"/>
    <col min="13828" max="13828" width="9.1640625" style="1"/>
    <col min="13829" max="13829" width="9.33203125" style="1" bestFit="1" customWidth="1"/>
    <col min="13830" max="13830" width="13" style="1" bestFit="1" customWidth="1"/>
    <col min="13831" max="13832" width="9.33203125" style="1" bestFit="1" customWidth="1"/>
    <col min="13833" max="13833" width="12.1640625" style="1" bestFit="1" customWidth="1"/>
    <col min="13834" max="13840" width="9.33203125" style="1" bestFit="1" customWidth="1"/>
    <col min="13841" max="13841" width="9.1640625" style="1"/>
    <col min="13842" max="13843" width="9.33203125" style="1" bestFit="1" customWidth="1"/>
    <col min="13844" max="13844" width="9.1640625" style="1"/>
    <col min="13845" max="13845" width="9.33203125" style="1" bestFit="1" customWidth="1"/>
    <col min="13846" max="13846" width="13" style="1" bestFit="1" customWidth="1"/>
    <col min="13847" max="13848" width="9.33203125" style="1" bestFit="1" customWidth="1"/>
    <col min="13849" max="13849" width="12.1640625" style="1" bestFit="1" customWidth="1"/>
    <col min="13850" max="13856" width="9.33203125" style="1" bestFit="1" customWidth="1"/>
    <col min="13857" max="13857" width="9.1640625" style="1"/>
    <col min="13858" max="13859" width="9.33203125" style="1" bestFit="1" customWidth="1"/>
    <col min="13860" max="13860" width="9.1640625" style="1"/>
    <col min="13861" max="13861" width="9.33203125" style="1" bestFit="1" customWidth="1"/>
    <col min="13862" max="13862" width="13" style="1" bestFit="1" customWidth="1"/>
    <col min="13863" max="13864" width="9.33203125" style="1" bestFit="1" customWidth="1"/>
    <col min="13865" max="13865" width="12.1640625" style="1" bestFit="1" customWidth="1"/>
    <col min="13866" max="13872" width="9.33203125" style="1" bestFit="1" customWidth="1"/>
    <col min="13873" max="13873" width="9.1640625" style="1"/>
    <col min="13874" max="13875" width="9.33203125" style="1" bestFit="1" customWidth="1"/>
    <col min="13876" max="13876" width="9.1640625" style="1"/>
    <col min="13877" max="13877" width="9.33203125" style="1" bestFit="1" customWidth="1"/>
    <col min="13878" max="13878" width="13" style="1" bestFit="1" customWidth="1"/>
    <col min="13879" max="13880" width="9.33203125" style="1" bestFit="1" customWidth="1"/>
    <col min="13881" max="13881" width="12.1640625" style="1" bestFit="1" customWidth="1"/>
    <col min="13882" max="13888" width="9.33203125" style="1" bestFit="1" customWidth="1"/>
    <col min="13889" max="13889" width="9.1640625" style="1"/>
    <col min="13890" max="13891" width="9.33203125" style="1" bestFit="1" customWidth="1"/>
    <col min="13892" max="13892" width="9.1640625" style="1"/>
    <col min="13893" max="13893" width="9.33203125" style="1" bestFit="1" customWidth="1"/>
    <col min="13894" max="13894" width="13" style="1" bestFit="1" customWidth="1"/>
    <col min="13895" max="13896" width="9.33203125" style="1" bestFit="1" customWidth="1"/>
    <col min="13897" max="13897" width="12.1640625" style="1" bestFit="1" customWidth="1"/>
    <col min="13898" max="13904" width="9.33203125" style="1" bestFit="1" customWidth="1"/>
    <col min="13905" max="13905" width="9.1640625" style="1"/>
    <col min="13906" max="13907" width="9.33203125" style="1" bestFit="1" customWidth="1"/>
    <col min="13908" max="13908" width="9.1640625" style="1"/>
    <col min="13909" max="13909" width="9.33203125" style="1" bestFit="1" customWidth="1"/>
    <col min="13910" max="13910" width="13" style="1" bestFit="1" customWidth="1"/>
    <col min="13911" max="13912" width="9.33203125" style="1" bestFit="1" customWidth="1"/>
    <col min="13913" max="13913" width="12.1640625" style="1" bestFit="1" customWidth="1"/>
    <col min="13914" max="13920" width="9.33203125" style="1" bestFit="1" customWidth="1"/>
    <col min="13921" max="13921" width="9.1640625" style="1"/>
    <col min="13922" max="13923" width="9.33203125" style="1" bestFit="1" customWidth="1"/>
    <col min="13924" max="13924" width="9.1640625" style="1"/>
    <col min="13925" max="13925" width="9.33203125" style="1" bestFit="1" customWidth="1"/>
    <col min="13926" max="13926" width="13" style="1" bestFit="1" customWidth="1"/>
    <col min="13927" max="13928" width="9.33203125" style="1" bestFit="1" customWidth="1"/>
    <col min="13929" max="13929" width="12.1640625" style="1" bestFit="1" customWidth="1"/>
    <col min="13930" max="13936" width="9.33203125" style="1" bestFit="1" customWidth="1"/>
    <col min="13937" max="13937" width="9.1640625" style="1"/>
    <col min="13938" max="13939" width="9.33203125" style="1" bestFit="1" customWidth="1"/>
    <col min="13940" max="13940" width="9.1640625" style="1"/>
    <col min="13941" max="13941" width="9.33203125" style="1" bestFit="1" customWidth="1"/>
    <col min="13942" max="13942" width="13" style="1" bestFit="1" customWidth="1"/>
    <col min="13943" max="13944" width="9.33203125" style="1" bestFit="1" customWidth="1"/>
    <col min="13945" max="13945" width="12.1640625" style="1" bestFit="1" customWidth="1"/>
    <col min="13946" max="13952" width="9.33203125" style="1" bestFit="1" customWidth="1"/>
    <col min="13953" max="13953" width="9.1640625" style="1"/>
    <col min="13954" max="13955" width="9.33203125" style="1" bestFit="1" customWidth="1"/>
    <col min="13956" max="13956" width="9.1640625" style="1"/>
    <col min="13957" max="13957" width="9.33203125" style="1" bestFit="1" customWidth="1"/>
    <col min="13958" max="13958" width="13" style="1" bestFit="1" customWidth="1"/>
    <col min="13959" max="13960" width="9.33203125" style="1" bestFit="1" customWidth="1"/>
    <col min="13961" max="13961" width="12.1640625" style="1" bestFit="1" customWidth="1"/>
    <col min="13962" max="13968" width="9.33203125" style="1" bestFit="1" customWidth="1"/>
    <col min="13969" max="13969" width="9.1640625" style="1"/>
    <col min="13970" max="13971" width="9.33203125" style="1" bestFit="1" customWidth="1"/>
    <col min="13972" max="13972" width="9.1640625" style="1"/>
    <col min="13973" max="13973" width="9.33203125" style="1" bestFit="1" customWidth="1"/>
    <col min="13974" max="13974" width="13" style="1" bestFit="1" customWidth="1"/>
    <col min="13975" max="13976" width="9.33203125" style="1" bestFit="1" customWidth="1"/>
    <col min="13977" max="13977" width="12.1640625" style="1" bestFit="1" customWidth="1"/>
    <col min="13978" max="13984" width="9.33203125" style="1" bestFit="1" customWidth="1"/>
    <col min="13985" max="13985" width="9.1640625" style="1"/>
    <col min="13986" max="13987" width="9.33203125" style="1" bestFit="1" customWidth="1"/>
    <col min="13988" max="13988" width="9.1640625" style="1"/>
    <col min="13989" max="13989" width="9.33203125" style="1" bestFit="1" customWidth="1"/>
    <col min="13990" max="13990" width="13" style="1" bestFit="1" customWidth="1"/>
    <col min="13991" max="13992" width="9.33203125" style="1" bestFit="1" customWidth="1"/>
    <col min="13993" max="13993" width="12.1640625" style="1" bestFit="1" customWidth="1"/>
    <col min="13994" max="14000" width="9.33203125" style="1" bestFit="1" customWidth="1"/>
    <col min="14001" max="14001" width="9.1640625" style="1"/>
    <col min="14002" max="14003" width="9.33203125" style="1" bestFit="1" customWidth="1"/>
    <col min="14004" max="14004" width="9.1640625" style="1"/>
    <col min="14005" max="14005" width="9.33203125" style="1" bestFit="1" customWidth="1"/>
    <col min="14006" max="14006" width="13" style="1" bestFit="1" customWidth="1"/>
    <col min="14007" max="14008" width="9.33203125" style="1" bestFit="1" customWidth="1"/>
    <col min="14009" max="14009" width="12.1640625" style="1" bestFit="1" customWidth="1"/>
    <col min="14010" max="14016" width="9.33203125" style="1" bestFit="1" customWidth="1"/>
    <col min="14017" max="14017" width="9.1640625" style="1"/>
    <col min="14018" max="14019" width="9.33203125" style="1" bestFit="1" customWidth="1"/>
    <col min="14020" max="14020" width="9.1640625" style="1"/>
    <col min="14021" max="14021" width="9.33203125" style="1" bestFit="1" customWidth="1"/>
    <col min="14022" max="14022" width="13" style="1" bestFit="1" customWidth="1"/>
    <col min="14023" max="14024" width="9.33203125" style="1" bestFit="1" customWidth="1"/>
    <col min="14025" max="14025" width="12.1640625" style="1" bestFit="1" customWidth="1"/>
    <col min="14026" max="14032" width="9.33203125" style="1" bestFit="1" customWidth="1"/>
    <col min="14033" max="14033" width="9.1640625" style="1"/>
    <col min="14034" max="14035" width="9.33203125" style="1" bestFit="1" customWidth="1"/>
    <col min="14036" max="14036" width="9.1640625" style="1"/>
    <col min="14037" max="14037" width="9.33203125" style="1" bestFit="1" customWidth="1"/>
    <col min="14038" max="14038" width="13" style="1" bestFit="1" customWidth="1"/>
    <col min="14039" max="14040" width="9.33203125" style="1" bestFit="1" customWidth="1"/>
    <col min="14041" max="14041" width="12.1640625" style="1" bestFit="1" customWidth="1"/>
    <col min="14042" max="14048" width="9.33203125" style="1" bestFit="1" customWidth="1"/>
    <col min="14049" max="14049" width="9.1640625" style="1"/>
    <col min="14050" max="14051" width="9.33203125" style="1" bestFit="1" customWidth="1"/>
    <col min="14052" max="14052" width="9.1640625" style="1"/>
    <col min="14053" max="14053" width="9.33203125" style="1" bestFit="1" customWidth="1"/>
    <col min="14054" max="14054" width="13" style="1" bestFit="1" customWidth="1"/>
    <col min="14055" max="14056" width="9.33203125" style="1" bestFit="1" customWidth="1"/>
    <col min="14057" max="14057" width="12.1640625" style="1" bestFit="1" customWidth="1"/>
    <col min="14058" max="14064" width="9.33203125" style="1" bestFit="1" customWidth="1"/>
    <col min="14065" max="14065" width="9.1640625" style="1"/>
    <col min="14066" max="14067" width="9.33203125" style="1" bestFit="1" customWidth="1"/>
    <col min="14068" max="14068" width="9.1640625" style="1"/>
    <col min="14069" max="14069" width="9.33203125" style="1" bestFit="1" customWidth="1"/>
    <col min="14070" max="14070" width="13" style="1" bestFit="1" customWidth="1"/>
    <col min="14071" max="14072" width="9.33203125" style="1" bestFit="1" customWidth="1"/>
    <col min="14073" max="14073" width="12.1640625" style="1" bestFit="1" customWidth="1"/>
    <col min="14074" max="14080" width="9.33203125" style="1" bestFit="1" customWidth="1"/>
    <col min="14081" max="14081" width="9.1640625" style="1"/>
    <col min="14082" max="14083" width="9.33203125" style="1" bestFit="1" customWidth="1"/>
    <col min="14084" max="14084" width="9.1640625" style="1"/>
    <col min="14085" max="14085" width="9.33203125" style="1" bestFit="1" customWidth="1"/>
    <col min="14086" max="14086" width="13" style="1" bestFit="1" customWidth="1"/>
    <col min="14087" max="14088" width="9.33203125" style="1" bestFit="1" customWidth="1"/>
    <col min="14089" max="14089" width="12.1640625" style="1" bestFit="1" customWidth="1"/>
    <col min="14090" max="14096" width="9.33203125" style="1" bestFit="1" customWidth="1"/>
    <col min="14097" max="14097" width="9.1640625" style="1"/>
    <col min="14098" max="14099" width="9.33203125" style="1" bestFit="1" customWidth="1"/>
    <col min="14100" max="14100" width="9.1640625" style="1"/>
    <col min="14101" max="14101" width="9.33203125" style="1" bestFit="1" customWidth="1"/>
    <col min="14102" max="14102" width="13" style="1" bestFit="1" customWidth="1"/>
    <col min="14103" max="14104" width="9.33203125" style="1" bestFit="1" customWidth="1"/>
    <col min="14105" max="14105" width="12.1640625" style="1" bestFit="1" customWidth="1"/>
    <col min="14106" max="14112" width="9.33203125" style="1" bestFit="1" customWidth="1"/>
    <col min="14113" max="14113" width="9.1640625" style="1"/>
    <col min="14114" max="14115" width="9.33203125" style="1" bestFit="1" customWidth="1"/>
    <col min="14116" max="14116" width="9.1640625" style="1"/>
    <col min="14117" max="14117" width="9.33203125" style="1" bestFit="1" customWidth="1"/>
    <col min="14118" max="14118" width="13" style="1" bestFit="1" customWidth="1"/>
    <col min="14119" max="14120" width="9.33203125" style="1" bestFit="1" customWidth="1"/>
    <col min="14121" max="14121" width="12.1640625" style="1" bestFit="1" customWidth="1"/>
    <col min="14122" max="14128" width="9.33203125" style="1" bestFit="1" customWidth="1"/>
    <col min="14129" max="14129" width="9.1640625" style="1"/>
    <col min="14130" max="14131" width="9.33203125" style="1" bestFit="1" customWidth="1"/>
    <col min="14132" max="14132" width="9.1640625" style="1"/>
    <col min="14133" max="14133" width="9.33203125" style="1" bestFit="1" customWidth="1"/>
    <col min="14134" max="14134" width="13" style="1" bestFit="1" customWidth="1"/>
    <col min="14135" max="14136" width="9.33203125" style="1" bestFit="1" customWidth="1"/>
    <col min="14137" max="14137" width="12.1640625" style="1" bestFit="1" customWidth="1"/>
    <col min="14138" max="14144" width="9.33203125" style="1" bestFit="1" customWidth="1"/>
    <col min="14145" max="14145" width="9.1640625" style="1"/>
    <col min="14146" max="14147" width="9.33203125" style="1" bestFit="1" customWidth="1"/>
    <col min="14148" max="14148" width="9.1640625" style="1"/>
    <col min="14149" max="14149" width="9.33203125" style="1" bestFit="1" customWidth="1"/>
    <col min="14150" max="14150" width="13" style="1" bestFit="1" customWidth="1"/>
    <col min="14151" max="14152" width="9.33203125" style="1" bestFit="1" customWidth="1"/>
    <col min="14153" max="14153" width="12.1640625" style="1" bestFit="1" customWidth="1"/>
    <col min="14154" max="14160" width="9.33203125" style="1" bestFit="1" customWidth="1"/>
    <col min="14161" max="14161" width="9.1640625" style="1"/>
    <col min="14162" max="14163" width="9.33203125" style="1" bestFit="1" customWidth="1"/>
    <col min="14164" max="14164" width="9.1640625" style="1"/>
    <col min="14165" max="14165" width="9.33203125" style="1" bestFit="1" customWidth="1"/>
    <col min="14166" max="14166" width="13" style="1" bestFit="1" customWidth="1"/>
    <col min="14167" max="14168" width="9.33203125" style="1" bestFit="1" customWidth="1"/>
    <col min="14169" max="14169" width="12.1640625" style="1" bestFit="1" customWidth="1"/>
    <col min="14170" max="14176" width="9.33203125" style="1" bestFit="1" customWidth="1"/>
    <col min="14177" max="14177" width="9.1640625" style="1"/>
    <col min="14178" max="14179" width="9.33203125" style="1" bestFit="1" customWidth="1"/>
    <col min="14180" max="14180" width="9.1640625" style="1"/>
    <col min="14181" max="14181" width="9.33203125" style="1" bestFit="1" customWidth="1"/>
    <col min="14182" max="14182" width="13" style="1" bestFit="1" customWidth="1"/>
    <col min="14183" max="14184" width="9.33203125" style="1" bestFit="1" customWidth="1"/>
    <col min="14185" max="14185" width="12.1640625" style="1" bestFit="1" customWidth="1"/>
    <col min="14186" max="14192" width="9.33203125" style="1" bestFit="1" customWidth="1"/>
    <col min="14193" max="14193" width="9.1640625" style="1"/>
    <col min="14194" max="14195" width="9.33203125" style="1" bestFit="1" customWidth="1"/>
    <col min="14196" max="14196" width="9.1640625" style="1"/>
    <col min="14197" max="14197" width="9.33203125" style="1" bestFit="1" customWidth="1"/>
    <col min="14198" max="14198" width="13" style="1" bestFit="1" customWidth="1"/>
    <col min="14199" max="14200" width="9.33203125" style="1" bestFit="1" customWidth="1"/>
    <col min="14201" max="14201" width="12.1640625" style="1" bestFit="1" customWidth="1"/>
    <col min="14202" max="14208" width="9.33203125" style="1" bestFit="1" customWidth="1"/>
    <col min="14209" max="14209" width="9.1640625" style="1"/>
    <col min="14210" max="14211" width="9.33203125" style="1" bestFit="1" customWidth="1"/>
    <col min="14212" max="14212" width="9.1640625" style="1"/>
    <col min="14213" max="14213" width="9.33203125" style="1" bestFit="1" customWidth="1"/>
    <col min="14214" max="14214" width="13" style="1" bestFit="1" customWidth="1"/>
    <col min="14215" max="14216" width="9.33203125" style="1" bestFit="1" customWidth="1"/>
    <col min="14217" max="14217" width="12.1640625" style="1" bestFit="1" customWidth="1"/>
    <col min="14218" max="14224" width="9.33203125" style="1" bestFit="1" customWidth="1"/>
    <col min="14225" max="14225" width="9.1640625" style="1"/>
    <col min="14226" max="14227" width="9.33203125" style="1" bestFit="1" customWidth="1"/>
    <col min="14228" max="14228" width="9.1640625" style="1"/>
    <col min="14229" max="14229" width="9.33203125" style="1" bestFit="1" customWidth="1"/>
    <col min="14230" max="14230" width="13" style="1" bestFit="1" customWidth="1"/>
    <col min="14231" max="14232" width="9.33203125" style="1" bestFit="1" customWidth="1"/>
    <col min="14233" max="14233" width="12.1640625" style="1" bestFit="1" customWidth="1"/>
    <col min="14234" max="14240" width="9.33203125" style="1" bestFit="1" customWidth="1"/>
    <col min="14241" max="14241" width="9.1640625" style="1"/>
    <col min="14242" max="14243" width="9.33203125" style="1" bestFit="1" customWidth="1"/>
    <col min="14244" max="14244" width="9.1640625" style="1"/>
    <col min="14245" max="14245" width="9.33203125" style="1" bestFit="1" customWidth="1"/>
    <col min="14246" max="14246" width="13" style="1" bestFit="1" customWidth="1"/>
    <col min="14247" max="14248" width="9.33203125" style="1" bestFit="1" customWidth="1"/>
    <col min="14249" max="14249" width="12.1640625" style="1" bestFit="1" customWidth="1"/>
    <col min="14250" max="14256" width="9.33203125" style="1" bestFit="1" customWidth="1"/>
    <col min="14257" max="14257" width="9.1640625" style="1"/>
    <col min="14258" max="14259" width="9.33203125" style="1" bestFit="1" customWidth="1"/>
    <col min="14260" max="14260" width="9.1640625" style="1"/>
    <col min="14261" max="14261" width="9.33203125" style="1" bestFit="1" customWidth="1"/>
    <col min="14262" max="14262" width="13" style="1" bestFit="1" customWidth="1"/>
    <col min="14263" max="14264" width="9.33203125" style="1" bestFit="1" customWidth="1"/>
    <col min="14265" max="14265" width="12.1640625" style="1" bestFit="1" customWidth="1"/>
    <col min="14266" max="14272" width="9.33203125" style="1" bestFit="1" customWidth="1"/>
    <col min="14273" max="14273" width="9.1640625" style="1"/>
    <col min="14274" max="14275" width="9.33203125" style="1" bestFit="1" customWidth="1"/>
    <col min="14276" max="14276" width="9.1640625" style="1"/>
    <col min="14277" max="14277" width="9.33203125" style="1" bestFit="1" customWidth="1"/>
    <col min="14278" max="14278" width="13" style="1" bestFit="1" customWidth="1"/>
    <col min="14279" max="14280" width="9.33203125" style="1" bestFit="1" customWidth="1"/>
    <col min="14281" max="14281" width="12.1640625" style="1" bestFit="1" customWidth="1"/>
    <col min="14282" max="14288" width="9.33203125" style="1" bestFit="1" customWidth="1"/>
    <col min="14289" max="14289" width="9.1640625" style="1"/>
    <col min="14290" max="14291" width="9.33203125" style="1" bestFit="1" customWidth="1"/>
    <col min="14292" max="14292" width="9.1640625" style="1"/>
    <col min="14293" max="14293" width="9.33203125" style="1" bestFit="1" customWidth="1"/>
    <col min="14294" max="14294" width="13" style="1" bestFit="1" customWidth="1"/>
    <col min="14295" max="14296" width="9.33203125" style="1" bestFit="1" customWidth="1"/>
    <col min="14297" max="14297" width="12.1640625" style="1" bestFit="1" customWidth="1"/>
    <col min="14298" max="14304" width="9.33203125" style="1" bestFit="1" customWidth="1"/>
    <col min="14305" max="14305" width="9.1640625" style="1"/>
    <col min="14306" max="14307" width="9.33203125" style="1" bestFit="1" customWidth="1"/>
    <col min="14308" max="14308" width="9.1640625" style="1"/>
    <col min="14309" max="14309" width="9.33203125" style="1" bestFit="1" customWidth="1"/>
    <col min="14310" max="14310" width="13" style="1" bestFit="1" customWidth="1"/>
    <col min="14311" max="14312" width="9.33203125" style="1" bestFit="1" customWidth="1"/>
    <col min="14313" max="14313" width="12.1640625" style="1" bestFit="1" customWidth="1"/>
    <col min="14314" max="14320" width="9.33203125" style="1" bestFit="1" customWidth="1"/>
    <col min="14321" max="14321" width="9.1640625" style="1"/>
    <col min="14322" max="14323" width="9.33203125" style="1" bestFit="1" customWidth="1"/>
    <col min="14324" max="14324" width="9.1640625" style="1"/>
    <col min="14325" max="14325" width="9.33203125" style="1" bestFit="1" customWidth="1"/>
    <col min="14326" max="14326" width="13" style="1" bestFit="1" customWidth="1"/>
    <col min="14327" max="14328" width="9.33203125" style="1" bestFit="1" customWidth="1"/>
    <col min="14329" max="14329" width="12.1640625" style="1" bestFit="1" customWidth="1"/>
    <col min="14330" max="14336" width="9.33203125" style="1" bestFit="1" customWidth="1"/>
    <col min="14337" max="14337" width="9.1640625" style="1"/>
    <col min="14338" max="14339" width="9.33203125" style="1" bestFit="1" customWidth="1"/>
    <col min="14340" max="14340" width="9.1640625" style="1"/>
    <col min="14341" max="14341" width="9.33203125" style="1" bestFit="1" customWidth="1"/>
    <col min="14342" max="14342" width="13" style="1" bestFit="1" customWidth="1"/>
    <col min="14343" max="14344" width="9.33203125" style="1" bestFit="1" customWidth="1"/>
    <col min="14345" max="14345" width="12.1640625" style="1" bestFit="1" customWidth="1"/>
    <col min="14346" max="14352" width="9.33203125" style="1" bestFit="1" customWidth="1"/>
    <col min="14353" max="14353" width="9.1640625" style="1"/>
    <col min="14354" max="14355" width="9.33203125" style="1" bestFit="1" customWidth="1"/>
    <col min="14356" max="14356" width="9.1640625" style="1"/>
    <col min="14357" max="14357" width="9.33203125" style="1" bestFit="1" customWidth="1"/>
    <col min="14358" max="14358" width="13" style="1" bestFit="1" customWidth="1"/>
    <col min="14359" max="14360" width="9.33203125" style="1" bestFit="1" customWidth="1"/>
    <col min="14361" max="14361" width="12.1640625" style="1" bestFit="1" customWidth="1"/>
    <col min="14362" max="14368" width="9.33203125" style="1" bestFit="1" customWidth="1"/>
    <col min="14369" max="14369" width="9.1640625" style="1"/>
    <col min="14370" max="14371" width="9.33203125" style="1" bestFit="1" customWidth="1"/>
    <col min="14372" max="14372" width="9.1640625" style="1"/>
    <col min="14373" max="14373" width="9.33203125" style="1" bestFit="1" customWidth="1"/>
    <col min="14374" max="14374" width="13" style="1" bestFit="1" customWidth="1"/>
    <col min="14375" max="14376" width="9.33203125" style="1" bestFit="1" customWidth="1"/>
    <col min="14377" max="14377" width="12.1640625" style="1" bestFit="1" customWidth="1"/>
    <col min="14378" max="14384" width="9.33203125" style="1" bestFit="1" customWidth="1"/>
    <col min="14385" max="14385" width="9.1640625" style="1"/>
    <col min="14386" max="14387" width="9.33203125" style="1" bestFit="1" customWidth="1"/>
    <col min="14388" max="14388" width="9.1640625" style="1"/>
    <col min="14389" max="14389" width="9.33203125" style="1" bestFit="1" customWidth="1"/>
    <col min="14390" max="14390" width="13" style="1" bestFit="1" customWidth="1"/>
    <col min="14391" max="14392" width="9.33203125" style="1" bestFit="1" customWidth="1"/>
    <col min="14393" max="14393" width="12.1640625" style="1" bestFit="1" customWidth="1"/>
    <col min="14394" max="14400" width="9.33203125" style="1" bestFit="1" customWidth="1"/>
    <col min="14401" max="14401" width="9.1640625" style="1"/>
    <col min="14402" max="14403" width="9.33203125" style="1" bestFit="1" customWidth="1"/>
    <col min="14404" max="14404" width="9.1640625" style="1"/>
    <col min="14405" max="14405" width="9.33203125" style="1" bestFit="1" customWidth="1"/>
    <col min="14406" max="14406" width="13" style="1" bestFit="1" customWidth="1"/>
    <col min="14407" max="14408" width="9.33203125" style="1" bestFit="1" customWidth="1"/>
    <col min="14409" max="14409" width="12.1640625" style="1" bestFit="1" customWidth="1"/>
    <col min="14410" max="14416" width="9.33203125" style="1" bestFit="1" customWidth="1"/>
    <col min="14417" max="14417" width="9.1640625" style="1"/>
    <col min="14418" max="14419" width="9.33203125" style="1" bestFit="1" customWidth="1"/>
    <col min="14420" max="14420" width="9.1640625" style="1"/>
    <col min="14421" max="14421" width="9.33203125" style="1" bestFit="1" customWidth="1"/>
    <col min="14422" max="14422" width="13" style="1" bestFit="1" customWidth="1"/>
    <col min="14423" max="14424" width="9.33203125" style="1" bestFit="1" customWidth="1"/>
    <col min="14425" max="14425" width="12.1640625" style="1" bestFit="1" customWidth="1"/>
    <col min="14426" max="14432" width="9.33203125" style="1" bestFit="1" customWidth="1"/>
    <col min="14433" max="14433" width="9.1640625" style="1"/>
    <col min="14434" max="14435" width="9.33203125" style="1" bestFit="1" customWidth="1"/>
    <col min="14436" max="14436" width="9.1640625" style="1"/>
    <col min="14437" max="14437" width="9.33203125" style="1" bestFit="1" customWidth="1"/>
    <col min="14438" max="14438" width="13" style="1" bestFit="1" customWidth="1"/>
    <col min="14439" max="14440" width="9.33203125" style="1" bestFit="1" customWidth="1"/>
    <col min="14441" max="14441" width="12.1640625" style="1" bestFit="1" customWidth="1"/>
    <col min="14442" max="14448" width="9.33203125" style="1" bestFit="1" customWidth="1"/>
    <col min="14449" max="14449" width="9.1640625" style="1"/>
    <col min="14450" max="14451" width="9.33203125" style="1" bestFit="1" customWidth="1"/>
    <col min="14452" max="14452" width="9.1640625" style="1"/>
    <col min="14453" max="14453" width="9.33203125" style="1" bestFit="1" customWidth="1"/>
    <col min="14454" max="14454" width="13" style="1" bestFit="1" customWidth="1"/>
    <col min="14455" max="14456" width="9.33203125" style="1" bestFit="1" customWidth="1"/>
    <col min="14457" max="14457" width="12.1640625" style="1" bestFit="1" customWidth="1"/>
    <col min="14458" max="14464" width="9.33203125" style="1" bestFit="1" customWidth="1"/>
    <col min="14465" max="14465" width="9.1640625" style="1"/>
    <col min="14466" max="14467" width="9.33203125" style="1" bestFit="1" customWidth="1"/>
    <col min="14468" max="14468" width="9.1640625" style="1"/>
    <col min="14469" max="14469" width="9.33203125" style="1" bestFit="1" customWidth="1"/>
    <col min="14470" max="14470" width="13" style="1" bestFit="1" customWidth="1"/>
    <col min="14471" max="14472" width="9.33203125" style="1" bestFit="1" customWidth="1"/>
    <col min="14473" max="14473" width="12.1640625" style="1" bestFit="1" customWidth="1"/>
    <col min="14474" max="14480" width="9.33203125" style="1" bestFit="1" customWidth="1"/>
    <col min="14481" max="14481" width="9.1640625" style="1"/>
    <col min="14482" max="14483" width="9.33203125" style="1" bestFit="1" customWidth="1"/>
    <col min="14484" max="14484" width="9.1640625" style="1"/>
    <col min="14485" max="14485" width="9.33203125" style="1" bestFit="1" customWidth="1"/>
    <col min="14486" max="14486" width="13" style="1" bestFit="1" customWidth="1"/>
    <col min="14487" max="14488" width="9.33203125" style="1" bestFit="1" customWidth="1"/>
    <col min="14489" max="14489" width="12.1640625" style="1" bestFit="1" customWidth="1"/>
    <col min="14490" max="14496" width="9.33203125" style="1" bestFit="1" customWidth="1"/>
    <col min="14497" max="14497" width="9.1640625" style="1"/>
    <col min="14498" max="14499" width="9.33203125" style="1" bestFit="1" customWidth="1"/>
    <col min="14500" max="14500" width="9.1640625" style="1"/>
    <col min="14501" max="14501" width="9.33203125" style="1" bestFit="1" customWidth="1"/>
    <col min="14502" max="14502" width="13" style="1" bestFit="1" customWidth="1"/>
    <col min="14503" max="14504" width="9.33203125" style="1" bestFit="1" customWidth="1"/>
    <col min="14505" max="14505" width="12.1640625" style="1" bestFit="1" customWidth="1"/>
    <col min="14506" max="14512" width="9.33203125" style="1" bestFit="1" customWidth="1"/>
    <col min="14513" max="14513" width="9.1640625" style="1"/>
    <col min="14514" max="14515" width="9.33203125" style="1" bestFit="1" customWidth="1"/>
    <col min="14516" max="14516" width="9.1640625" style="1"/>
    <col min="14517" max="14517" width="9.33203125" style="1" bestFit="1" customWidth="1"/>
    <col min="14518" max="14518" width="13" style="1" bestFit="1" customWidth="1"/>
    <col min="14519" max="14520" width="9.33203125" style="1" bestFit="1" customWidth="1"/>
    <col min="14521" max="14521" width="12.1640625" style="1" bestFit="1" customWidth="1"/>
    <col min="14522" max="14528" width="9.33203125" style="1" bestFit="1" customWidth="1"/>
    <col min="14529" max="14529" width="9.1640625" style="1"/>
    <col min="14530" max="14531" width="9.33203125" style="1" bestFit="1" customWidth="1"/>
    <col min="14532" max="14532" width="9.1640625" style="1"/>
    <col min="14533" max="14533" width="9.33203125" style="1" bestFit="1" customWidth="1"/>
    <col min="14534" max="14534" width="13" style="1" bestFit="1" customWidth="1"/>
    <col min="14535" max="14536" width="9.33203125" style="1" bestFit="1" customWidth="1"/>
    <col min="14537" max="14537" width="12.1640625" style="1" bestFit="1" customWidth="1"/>
    <col min="14538" max="14544" width="9.33203125" style="1" bestFit="1" customWidth="1"/>
    <col min="14545" max="14545" width="9.1640625" style="1"/>
    <col min="14546" max="14547" width="9.33203125" style="1" bestFit="1" customWidth="1"/>
    <col min="14548" max="14548" width="9.1640625" style="1"/>
    <col min="14549" max="14549" width="9.33203125" style="1" bestFit="1" customWidth="1"/>
    <col min="14550" max="14550" width="13" style="1" bestFit="1" customWidth="1"/>
    <col min="14551" max="14552" width="9.33203125" style="1" bestFit="1" customWidth="1"/>
    <col min="14553" max="14553" width="12.1640625" style="1" bestFit="1" customWidth="1"/>
    <col min="14554" max="14560" width="9.33203125" style="1" bestFit="1" customWidth="1"/>
    <col min="14561" max="14561" width="9.1640625" style="1"/>
    <col min="14562" max="14563" width="9.33203125" style="1" bestFit="1" customWidth="1"/>
    <col min="14564" max="14564" width="9.1640625" style="1"/>
    <col min="14565" max="14565" width="9.33203125" style="1" bestFit="1" customWidth="1"/>
    <col min="14566" max="14566" width="13" style="1" bestFit="1" customWidth="1"/>
    <col min="14567" max="14568" width="9.33203125" style="1" bestFit="1" customWidth="1"/>
    <col min="14569" max="14569" width="12.1640625" style="1" bestFit="1" customWidth="1"/>
    <col min="14570" max="14576" width="9.33203125" style="1" bestFit="1" customWidth="1"/>
    <col min="14577" max="14577" width="9.1640625" style="1"/>
    <col min="14578" max="14579" width="9.33203125" style="1" bestFit="1" customWidth="1"/>
    <col min="14580" max="14580" width="9.1640625" style="1"/>
    <col min="14581" max="14581" width="9.33203125" style="1" bestFit="1" customWidth="1"/>
    <col min="14582" max="14582" width="13" style="1" bestFit="1" customWidth="1"/>
    <col min="14583" max="14584" width="9.33203125" style="1" bestFit="1" customWidth="1"/>
    <col min="14585" max="14585" width="12.1640625" style="1" bestFit="1" customWidth="1"/>
    <col min="14586" max="14592" width="9.33203125" style="1" bestFit="1" customWidth="1"/>
    <col min="14593" max="14593" width="9.1640625" style="1"/>
    <col min="14594" max="14595" width="9.33203125" style="1" bestFit="1" customWidth="1"/>
    <col min="14596" max="14596" width="9.1640625" style="1"/>
    <col min="14597" max="14597" width="9.33203125" style="1" bestFit="1" customWidth="1"/>
    <col min="14598" max="14598" width="13" style="1" bestFit="1" customWidth="1"/>
    <col min="14599" max="14600" width="9.33203125" style="1" bestFit="1" customWidth="1"/>
    <col min="14601" max="14601" width="12.1640625" style="1" bestFit="1" customWidth="1"/>
    <col min="14602" max="14608" width="9.33203125" style="1" bestFit="1" customWidth="1"/>
    <col min="14609" max="14609" width="9.1640625" style="1"/>
    <col min="14610" max="14611" width="9.33203125" style="1" bestFit="1" customWidth="1"/>
    <col min="14612" max="14612" width="9.1640625" style="1"/>
    <col min="14613" max="14613" width="9.33203125" style="1" bestFit="1" customWidth="1"/>
    <col min="14614" max="14614" width="13" style="1" bestFit="1" customWidth="1"/>
    <col min="14615" max="14616" width="9.33203125" style="1" bestFit="1" customWidth="1"/>
    <col min="14617" max="14617" width="12.1640625" style="1" bestFit="1" customWidth="1"/>
    <col min="14618" max="14624" width="9.33203125" style="1" bestFit="1" customWidth="1"/>
    <col min="14625" max="14625" width="9.1640625" style="1"/>
    <col min="14626" max="14627" width="9.33203125" style="1" bestFit="1" customWidth="1"/>
    <col min="14628" max="14628" width="9.1640625" style="1"/>
    <col min="14629" max="14629" width="9.33203125" style="1" bestFit="1" customWidth="1"/>
    <col min="14630" max="14630" width="13" style="1" bestFit="1" customWidth="1"/>
    <col min="14631" max="14632" width="9.33203125" style="1" bestFit="1" customWidth="1"/>
    <col min="14633" max="14633" width="12.1640625" style="1" bestFit="1" customWidth="1"/>
    <col min="14634" max="14640" width="9.33203125" style="1" bestFit="1" customWidth="1"/>
    <col min="14641" max="14641" width="9.1640625" style="1"/>
    <col min="14642" max="14643" width="9.33203125" style="1" bestFit="1" customWidth="1"/>
    <col min="14644" max="14644" width="9.1640625" style="1"/>
    <col min="14645" max="14645" width="9.33203125" style="1" bestFit="1" customWidth="1"/>
    <col min="14646" max="14646" width="13" style="1" bestFit="1" customWidth="1"/>
    <col min="14647" max="14648" width="9.33203125" style="1" bestFit="1" customWidth="1"/>
    <col min="14649" max="14649" width="12.1640625" style="1" bestFit="1" customWidth="1"/>
    <col min="14650" max="14656" width="9.33203125" style="1" bestFit="1" customWidth="1"/>
    <col min="14657" max="14657" width="9.1640625" style="1"/>
    <col min="14658" max="14659" width="9.33203125" style="1" bestFit="1" customWidth="1"/>
    <col min="14660" max="14660" width="9.1640625" style="1"/>
    <col min="14661" max="14661" width="9.33203125" style="1" bestFit="1" customWidth="1"/>
    <col min="14662" max="14662" width="13" style="1" bestFit="1" customWidth="1"/>
    <col min="14663" max="14664" width="9.33203125" style="1" bestFit="1" customWidth="1"/>
    <col min="14665" max="14665" width="12.1640625" style="1" bestFit="1" customWidth="1"/>
    <col min="14666" max="14672" width="9.33203125" style="1" bestFit="1" customWidth="1"/>
    <col min="14673" max="14673" width="9.1640625" style="1"/>
    <col min="14674" max="14675" width="9.33203125" style="1" bestFit="1" customWidth="1"/>
    <col min="14676" max="14676" width="9.1640625" style="1"/>
    <col min="14677" max="14677" width="9.33203125" style="1" bestFit="1" customWidth="1"/>
    <col min="14678" max="14678" width="13" style="1" bestFit="1" customWidth="1"/>
    <col min="14679" max="14680" width="9.33203125" style="1" bestFit="1" customWidth="1"/>
    <col min="14681" max="14681" width="12.1640625" style="1" bestFit="1" customWidth="1"/>
    <col min="14682" max="14688" width="9.33203125" style="1" bestFit="1" customWidth="1"/>
    <col min="14689" max="14689" width="9.1640625" style="1"/>
    <col min="14690" max="14691" width="9.33203125" style="1" bestFit="1" customWidth="1"/>
    <col min="14692" max="14692" width="9.1640625" style="1"/>
    <col min="14693" max="14693" width="9.33203125" style="1" bestFit="1" customWidth="1"/>
    <col min="14694" max="14694" width="13" style="1" bestFit="1" customWidth="1"/>
    <col min="14695" max="14696" width="9.33203125" style="1" bestFit="1" customWidth="1"/>
    <col min="14697" max="14697" width="12.1640625" style="1" bestFit="1" customWidth="1"/>
    <col min="14698" max="14704" width="9.33203125" style="1" bestFit="1" customWidth="1"/>
    <col min="14705" max="14705" width="9.1640625" style="1"/>
    <col min="14706" max="14707" width="9.33203125" style="1" bestFit="1" customWidth="1"/>
    <col min="14708" max="14708" width="9.1640625" style="1"/>
    <col min="14709" max="14709" width="9.33203125" style="1" bestFit="1" customWidth="1"/>
    <col min="14710" max="14710" width="13" style="1" bestFit="1" customWidth="1"/>
    <col min="14711" max="14712" width="9.33203125" style="1" bestFit="1" customWidth="1"/>
    <col min="14713" max="14713" width="12.1640625" style="1" bestFit="1" customWidth="1"/>
    <col min="14714" max="14720" width="9.33203125" style="1" bestFit="1" customWidth="1"/>
    <col min="14721" max="14721" width="9.1640625" style="1"/>
    <col min="14722" max="14723" width="9.33203125" style="1" bestFit="1" customWidth="1"/>
    <col min="14724" max="14724" width="9.1640625" style="1"/>
    <col min="14725" max="14725" width="9.33203125" style="1" bestFit="1" customWidth="1"/>
    <col min="14726" max="14726" width="13" style="1" bestFit="1" customWidth="1"/>
    <col min="14727" max="14728" width="9.33203125" style="1" bestFit="1" customWidth="1"/>
    <col min="14729" max="14729" width="12.1640625" style="1" bestFit="1" customWidth="1"/>
    <col min="14730" max="14736" width="9.33203125" style="1" bestFit="1" customWidth="1"/>
    <col min="14737" max="14737" width="9.1640625" style="1"/>
    <col min="14738" max="14739" width="9.33203125" style="1" bestFit="1" customWidth="1"/>
    <col min="14740" max="14740" width="9.1640625" style="1"/>
    <col min="14741" max="14741" width="9.33203125" style="1" bestFit="1" customWidth="1"/>
    <col min="14742" max="14742" width="13" style="1" bestFit="1" customWidth="1"/>
    <col min="14743" max="14744" width="9.33203125" style="1" bestFit="1" customWidth="1"/>
    <col min="14745" max="14745" width="12.1640625" style="1" bestFit="1" customWidth="1"/>
    <col min="14746" max="14752" width="9.33203125" style="1" bestFit="1" customWidth="1"/>
    <col min="14753" max="14753" width="9.1640625" style="1"/>
    <col min="14754" max="14755" width="9.33203125" style="1" bestFit="1" customWidth="1"/>
    <col min="14756" max="14756" width="9.1640625" style="1"/>
    <col min="14757" max="14757" width="9.33203125" style="1" bestFit="1" customWidth="1"/>
    <col min="14758" max="14758" width="13" style="1" bestFit="1" customWidth="1"/>
    <col min="14759" max="14760" width="9.33203125" style="1" bestFit="1" customWidth="1"/>
    <col min="14761" max="14761" width="12.1640625" style="1" bestFit="1" customWidth="1"/>
    <col min="14762" max="14768" width="9.33203125" style="1" bestFit="1" customWidth="1"/>
    <col min="14769" max="14769" width="9.1640625" style="1"/>
    <col min="14770" max="14771" width="9.33203125" style="1" bestFit="1" customWidth="1"/>
    <col min="14772" max="14772" width="9.1640625" style="1"/>
    <col min="14773" max="14773" width="9.33203125" style="1" bestFit="1" customWidth="1"/>
    <col min="14774" max="14774" width="13" style="1" bestFit="1" customWidth="1"/>
    <col min="14775" max="14776" width="9.33203125" style="1" bestFit="1" customWidth="1"/>
    <col min="14777" max="14777" width="12.1640625" style="1" bestFit="1" customWidth="1"/>
    <col min="14778" max="14784" width="9.33203125" style="1" bestFit="1" customWidth="1"/>
    <col min="14785" max="14785" width="9.1640625" style="1"/>
    <col min="14786" max="14787" width="9.33203125" style="1" bestFit="1" customWidth="1"/>
    <col min="14788" max="14788" width="9.1640625" style="1"/>
    <col min="14789" max="14789" width="9.33203125" style="1" bestFit="1" customWidth="1"/>
    <col min="14790" max="14790" width="13" style="1" bestFit="1" customWidth="1"/>
    <col min="14791" max="14792" width="9.33203125" style="1" bestFit="1" customWidth="1"/>
    <col min="14793" max="14793" width="12.1640625" style="1" bestFit="1" customWidth="1"/>
    <col min="14794" max="14800" width="9.33203125" style="1" bestFit="1" customWidth="1"/>
    <col min="14801" max="14801" width="9.1640625" style="1"/>
    <col min="14802" max="14803" width="9.33203125" style="1" bestFit="1" customWidth="1"/>
    <col min="14804" max="14804" width="9.1640625" style="1"/>
    <col min="14805" max="14805" width="9.33203125" style="1" bestFit="1" customWidth="1"/>
    <col min="14806" max="14806" width="13" style="1" bestFit="1" customWidth="1"/>
    <col min="14807" max="14808" width="9.33203125" style="1" bestFit="1" customWidth="1"/>
    <col min="14809" max="14809" width="12.1640625" style="1" bestFit="1" customWidth="1"/>
    <col min="14810" max="14816" width="9.33203125" style="1" bestFit="1" customWidth="1"/>
    <col min="14817" max="14817" width="9.1640625" style="1"/>
    <col min="14818" max="14819" width="9.33203125" style="1" bestFit="1" customWidth="1"/>
    <col min="14820" max="14820" width="9.1640625" style="1"/>
    <col min="14821" max="14821" width="9.33203125" style="1" bestFit="1" customWidth="1"/>
    <col min="14822" max="14822" width="13" style="1" bestFit="1" customWidth="1"/>
    <col min="14823" max="14824" width="9.33203125" style="1" bestFit="1" customWidth="1"/>
    <col min="14825" max="14825" width="12.1640625" style="1" bestFit="1" customWidth="1"/>
    <col min="14826" max="14832" width="9.33203125" style="1" bestFit="1" customWidth="1"/>
    <col min="14833" max="14833" width="9.1640625" style="1"/>
    <col min="14834" max="14835" width="9.33203125" style="1" bestFit="1" customWidth="1"/>
    <col min="14836" max="14836" width="9.1640625" style="1"/>
    <col min="14837" max="14837" width="9.33203125" style="1" bestFit="1" customWidth="1"/>
    <col min="14838" max="14838" width="13" style="1" bestFit="1" customWidth="1"/>
    <col min="14839" max="14840" width="9.33203125" style="1" bestFit="1" customWidth="1"/>
    <col min="14841" max="14841" width="12.1640625" style="1" bestFit="1" customWidth="1"/>
    <col min="14842" max="14848" width="9.33203125" style="1" bestFit="1" customWidth="1"/>
    <col min="14849" max="14849" width="9.1640625" style="1"/>
    <col min="14850" max="14851" width="9.33203125" style="1" bestFit="1" customWidth="1"/>
    <col min="14852" max="14852" width="9.1640625" style="1"/>
    <col min="14853" max="14853" width="9.33203125" style="1" bestFit="1" customWidth="1"/>
    <col min="14854" max="14854" width="13" style="1" bestFit="1" customWidth="1"/>
    <col min="14855" max="14856" width="9.33203125" style="1" bestFit="1" customWidth="1"/>
    <col min="14857" max="14857" width="12.1640625" style="1" bestFit="1" customWidth="1"/>
    <col min="14858" max="14864" width="9.33203125" style="1" bestFit="1" customWidth="1"/>
    <col min="14865" max="14865" width="9.1640625" style="1"/>
    <col min="14866" max="14867" width="9.33203125" style="1" bestFit="1" customWidth="1"/>
    <col min="14868" max="14868" width="9.1640625" style="1"/>
    <col min="14869" max="14869" width="9.33203125" style="1" bestFit="1" customWidth="1"/>
    <col min="14870" max="14870" width="13" style="1" bestFit="1" customWidth="1"/>
    <col min="14871" max="14872" width="9.33203125" style="1" bestFit="1" customWidth="1"/>
    <col min="14873" max="14873" width="12.1640625" style="1" bestFit="1" customWidth="1"/>
    <col min="14874" max="14880" width="9.33203125" style="1" bestFit="1" customWidth="1"/>
    <col min="14881" max="14881" width="9.1640625" style="1"/>
    <col min="14882" max="14883" width="9.33203125" style="1" bestFit="1" customWidth="1"/>
    <col min="14884" max="14884" width="9.1640625" style="1"/>
    <col min="14885" max="14885" width="9.33203125" style="1" bestFit="1" customWidth="1"/>
    <col min="14886" max="14886" width="13" style="1" bestFit="1" customWidth="1"/>
    <col min="14887" max="14888" width="9.33203125" style="1" bestFit="1" customWidth="1"/>
    <col min="14889" max="14889" width="12.1640625" style="1" bestFit="1" customWidth="1"/>
    <col min="14890" max="14896" width="9.33203125" style="1" bestFit="1" customWidth="1"/>
    <col min="14897" max="14897" width="9.1640625" style="1"/>
    <col min="14898" max="14899" width="9.33203125" style="1" bestFit="1" customWidth="1"/>
    <col min="14900" max="14900" width="9.1640625" style="1"/>
    <col min="14901" max="14901" width="9.33203125" style="1" bestFit="1" customWidth="1"/>
    <col min="14902" max="14902" width="13" style="1" bestFit="1" customWidth="1"/>
    <col min="14903" max="14904" width="9.33203125" style="1" bestFit="1" customWidth="1"/>
    <col min="14905" max="14905" width="12.1640625" style="1" bestFit="1" customWidth="1"/>
    <col min="14906" max="14912" width="9.33203125" style="1" bestFit="1" customWidth="1"/>
    <col min="14913" max="14913" width="9.1640625" style="1"/>
    <col min="14914" max="14915" width="9.33203125" style="1" bestFit="1" customWidth="1"/>
    <col min="14916" max="14916" width="9.1640625" style="1"/>
    <col min="14917" max="14917" width="9.33203125" style="1" bestFit="1" customWidth="1"/>
    <col min="14918" max="14918" width="13" style="1" bestFit="1" customWidth="1"/>
    <col min="14919" max="14920" width="9.33203125" style="1" bestFit="1" customWidth="1"/>
    <col min="14921" max="14921" width="12.1640625" style="1" bestFit="1" customWidth="1"/>
    <col min="14922" max="14928" width="9.33203125" style="1" bestFit="1" customWidth="1"/>
    <col min="14929" max="14929" width="9.1640625" style="1"/>
    <col min="14930" max="14931" width="9.33203125" style="1" bestFit="1" customWidth="1"/>
    <col min="14932" max="14932" width="9.1640625" style="1"/>
    <col min="14933" max="14933" width="9.33203125" style="1" bestFit="1" customWidth="1"/>
    <col min="14934" max="14934" width="13" style="1" bestFit="1" customWidth="1"/>
    <col min="14935" max="14936" width="9.33203125" style="1" bestFit="1" customWidth="1"/>
    <col min="14937" max="14937" width="12.1640625" style="1" bestFit="1" customWidth="1"/>
    <col min="14938" max="14944" width="9.33203125" style="1" bestFit="1" customWidth="1"/>
    <col min="14945" max="14945" width="9.1640625" style="1"/>
    <col min="14946" max="14947" width="9.33203125" style="1" bestFit="1" customWidth="1"/>
    <col min="14948" max="14948" width="9.1640625" style="1"/>
    <col min="14949" max="14949" width="9.33203125" style="1" bestFit="1" customWidth="1"/>
    <col min="14950" max="14950" width="13" style="1" bestFit="1" customWidth="1"/>
    <col min="14951" max="14952" width="9.33203125" style="1" bestFit="1" customWidth="1"/>
    <col min="14953" max="14953" width="12.1640625" style="1" bestFit="1" customWidth="1"/>
    <col min="14954" max="14960" width="9.33203125" style="1" bestFit="1" customWidth="1"/>
    <col min="14961" max="14961" width="9.1640625" style="1"/>
    <col min="14962" max="14963" width="9.33203125" style="1" bestFit="1" customWidth="1"/>
    <col min="14964" max="14964" width="9.1640625" style="1"/>
    <col min="14965" max="14965" width="9.33203125" style="1" bestFit="1" customWidth="1"/>
    <col min="14966" max="14966" width="13" style="1" bestFit="1" customWidth="1"/>
    <col min="14967" max="14968" width="9.33203125" style="1" bestFit="1" customWidth="1"/>
    <col min="14969" max="14969" width="12.1640625" style="1" bestFit="1" customWidth="1"/>
    <col min="14970" max="14976" width="9.33203125" style="1" bestFit="1" customWidth="1"/>
    <col min="14977" max="14977" width="9.1640625" style="1"/>
    <col min="14978" max="14979" width="9.33203125" style="1" bestFit="1" customWidth="1"/>
    <col min="14980" max="14980" width="9.1640625" style="1"/>
    <col min="14981" max="14981" width="9.33203125" style="1" bestFit="1" customWidth="1"/>
    <col min="14982" max="14982" width="13" style="1" bestFit="1" customWidth="1"/>
    <col min="14983" max="14984" width="9.33203125" style="1" bestFit="1" customWidth="1"/>
    <col min="14985" max="14985" width="12.1640625" style="1" bestFit="1" customWidth="1"/>
    <col min="14986" max="14992" width="9.33203125" style="1" bestFit="1" customWidth="1"/>
    <col min="14993" max="14993" width="9.1640625" style="1"/>
    <col min="14994" max="14995" width="9.33203125" style="1" bestFit="1" customWidth="1"/>
    <col min="14996" max="14996" width="9.1640625" style="1"/>
    <col min="14997" max="14997" width="9.33203125" style="1" bestFit="1" customWidth="1"/>
    <col min="14998" max="14998" width="13" style="1" bestFit="1" customWidth="1"/>
    <col min="14999" max="15000" width="9.33203125" style="1" bestFit="1" customWidth="1"/>
    <col min="15001" max="15001" width="12.1640625" style="1" bestFit="1" customWidth="1"/>
    <col min="15002" max="15008" width="9.33203125" style="1" bestFit="1" customWidth="1"/>
    <col min="15009" max="15009" width="9.1640625" style="1"/>
    <col min="15010" max="15011" width="9.33203125" style="1" bestFit="1" customWidth="1"/>
    <col min="15012" max="15012" width="9.1640625" style="1"/>
    <col min="15013" max="15013" width="9.33203125" style="1" bestFit="1" customWidth="1"/>
    <col min="15014" max="15014" width="13" style="1" bestFit="1" customWidth="1"/>
    <col min="15015" max="15016" width="9.33203125" style="1" bestFit="1" customWidth="1"/>
    <col min="15017" max="15017" width="12.1640625" style="1" bestFit="1" customWidth="1"/>
    <col min="15018" max="15024" width="9.33203125" style="1" bestFit="1" customWidth="1"/>
    <col min="15025" max="15025" width="9.1640625" style="1"/>
    <col min="15026" max="15027" width="9.33203125" style="1" bestFit="1" customWidth="1"/>
    <col min="15028" max="15028" width="9.1640625" style="1"/>
    <col min="15029" max="15029" width="9.33203125" style="1" bestFit="1" customWidth="1"/>
    <col min="15030" max="15030" width="13" style="1" bestFit="1" customWidth="1"/>
    <col min="15031" max="15032" width="9.33203125" style="1" bestFit="1" customWidth="1"/>
    <col min="15033" max="15033" width="12.1640625" style="1" bestFit="1" customWidth="1"/>
    <col min="15034" max="15040" width="9.33203125" style="1" bestFit="1" customWidth="1"/>
    <col min="15041" max="15041" width="9.1640625" style="1"/>
    <col min="15042" max="15043" width="9.33203125" style="1" bestFit="1" customWidth="1"/>
    <col min="15044" max="15044" width="9.1640625" style="1"/>
    <col min="15045" max="15045" width="9.33203125" style="1" bestFit="1" customWidth="1"/>
    <col min="15046" max="15046" width="13" style="1" bestFit="1" customWidth="1"/>
    <col min="15047" max="15048" width="9.33203125" style="1" bestFit="1" customWidth="1"/>
    <col min="15049" max="15049" width="12.1640625" style="1" bestFit="1" customWidth="1"/>
    <col min="15050" max="15056" width="9.33203125" style="1" bestFit="1" customWidth="1"/>
    <col min="15057" max="15057" width="9.1640625" style="1"/>
    <col min="15058" max="15059" width="9.33203125" style="1" bestFit="1" customWidth="1"/>
    <col min="15060" max="15060" width="9.1640625" style="1"/>
    <col min="15061" max="15061" width="9.33203125" style="1" bestFit="1" customWidth="1"/>
    <col min="15062" max="15062" width="13" style="1" bestFit="1" customWidth="1"/>
    <col min="15063" max="15064" width="9.33203125" style="1" bestFit="1" customWidth="1"/>
    <col min="15065" max="15065" width="12.1640625" style="1" bestFit="1" customWidth="1"/>
    <col min="15066" max="15072" width="9.33203125" style="1" bestFit="1" customWidth="1"/>
    <col min="15073" max="15073" width="9.1640625" style="1"/>
    <col min="15074" max="15075" width="9.33203125" style="1" bestFit="1" customWidth="1"/>
    <col min="15076" max="15076" width="9.1640625" style="1"/>
    <col min="15077" max="15077" width="9.33203125" style="1" bestFit="1" customWidth="1"/>
    <col min="15078" max="15078" width="13" style="1" bestFit="1" customWidth="1"/>
    <col min="15079" max="15080" width="9.33203125" style="1" bestFit="1" customWidth="1"/>
    <col min="15081" max="15081" width="12.1640625" style="1" bestFit="1" customWidth="1"/>
    <col min="15082" max="15088" width="9.33203125" style="1" bestFit="1" customWidth="1"/>
    <col min="15089" max="15089" width="9.1640625" style="1"/>
    <col min="15090" max="15091" width="9.33203125" style="1" bestFit="1" customWidth="1"/>
    <col min="15092" max="15092" width="9.1640625" style="1"/>
    <col min="15093" max="15093" width="9.33203125" style="1" bestFit="1" customWidth="1"/>
    <col min="15094" max="15094" width="13" style="1" bestFit="1" customWidth="1"/>
    <col min="15095" max="15096" width="9.33203125" style="1" bestFit="1" customWidth="1"/>
    <col min="15097" max="15097" width="12.1640625" style="1" bestFit="1" customWidth="1"/>
    <col min="15098" max="15104" width="9.33203125" style="1" bestFit="1" customWidth="1"/>
    <col min="15105" max="15105" width="9.1640625" style="1"/>
    <col min="15106" max="15107" width="9.33203125" style="1" bestFit="1" customWidth="1"/>
    <col min="15108" max="15108" width="9.1640625" style="1"/>
    <col min="15109" max="15109" width="9.33203125" style="1" bestFit="1" customWidth="1"/>
    <col min="15110" max="15110" width="13" style="1" bestFit="1" customWidth="1"/>
    <col min="15111" max="15112" width="9.33203125" style="1" bestFit="1" customWidth="1"/>
    <col min="15113" max="15113" width="12.1640625" style="1" bestFit="1" customWidth="1"/>
    <col min="15114" max="15120" width="9.33203125" style="1" bestFit="1" customWidth="1"/>
    <col min="15121" max="15121" width="9.1640625" style="1"/>
    <col min="15122" max="15123" width="9.33203125" style="1" bestFit="1" customWidth="1"/>
    <col min="15124" max="15124" width="9.1640625" style="1"/>
    <col min="15125" max="15125" width="9.33203125" style="1" bestFit="1" customWidth="1"/>
    <col min="15126" max="15126" width="13" style="1" bestFit="1" customWidth="1"/>
    <col min="15127" max="15128" width="9.33203125" style="1" bestFit="1" customWidth="1"/>
    <col min="15129" max="15129" width="12.1640625" style="1" bestFit="1" customWidth="1"/>
    <col min="15130" max="15136" width="9.33203125" style="1" bestFit="1" customWidth="1"/>
    <col min="15137" max="15137" width="9.1640625" style="1"/>
    <col min="15138" max="15139" width="9.33203125" style="1" bestFit="1" customWidth="1"/>
    <col min="15140" max="15140" width="9.1640625" style="1"/>
    <col min="15141" max="15141" width="9.33203125" style="1" bestFit="1" customWidth="1"/>
    <col min="15142" max="15142" width="13" style="1" bestFit="1" customWidth="1"/>
    <col min="15143" max="15144" width="9.33203125" style="1" bestFit="1" customWidth="1"/>
    <col min="15145" max="15145" width="12.1640625" style="1" bestFit="1" customWidth="1"/>
    <col min="15146" max="15152" width="9.33203125" style="1" bestFit="1" customWidth="1"/>
    <col min="15153" max="15153" width="9.1640625" style="1"/>
    <col min="15154" max="15155" width="9.33203125" style="1" bestFit="1" customWidth="1"/>
    <col min="15156" max="15156" width="9.1640625" style="1"/>
    <col min="15157" max="15157" width="9.33203125" style="1" bestFit="1" customWidth="1"/>
    <col min="15158" max="15158" width="13" style="1" bestFit="1" customWidth="1"/>
    <col min="15159" max="15160" width="9.33203125" style="1" bestFit="1" customWidth="1"/>
    <col min="15161" max="15161" width="12.1640625" style="1" bestFit="1" customWidth="1"/>
    <col min="15162" max="15168" width="9.33203125" style="1" bestFit="1" customWidth="1"/>
    <col min="15169" max="15169" width="9.1640625" style="1"/>
    <col min="15170" max="15171" width="9.33203125" style="1" bestFit="1" customWidth="1"/>
    <col min="15172" max="15172" width="9.1640625" style="1"/>
    <col min="15173" max="15173" width="9.33203125" style="1" bestFit="1" customWidth="1"/>
    <col min="15174" max="15174" width="13" style="1" bestFit="1" customWidth="1"/>
    <col min="15175" max="15176" width="9.33203125" style="1" bestFit="1" customWidth="1"/>
    <col min="15177" max="15177" width="12.1640625" style="1" bestFit="1" customWidth="1"/>
    <col min="15178" max="15184" width="9.33203125" style="1" bestFit="1" customWidth="1"/>
    <col min="15185" max="15185" width="9.1640625" style="1"/>
    <col min="15186" max="15187" width="9.33203125" style="1" bestFit="1" customWidth="1"/>
    <col min="15188" max="15188" width="9.1640625" style="1"/>
    <col min="15189" max="15189" width="9.33203125" style="1" bestFit="1" customWidth="1"/>
    <col min="15190" max="15190" width="13" style="1" bestFit="1" customWidth="1"/>
    <col min="15191" max="15192" width="9.33203125" style="1" bestFit="1" customWidth="1"/>
    <col min="15193" max="15193" width="12.1640625" style="1" bestFit="1" customWidth="1"/>
    <col min="15194" max="15200" width="9.33203125" style="1" bestFit="1" customWidth="1"/>
    <col min="15201" max="15201" width="9.1640625" style="1"/>
    <col min="15202" max="15203" width="9.33203125" style="1" bestFit="1" customWidth="1"/>
    <col min="15204" max="15204" width="9.1640625" style="1"/>
    <col min="15205" max="15205" width="9.33203125" style="1" bestFit="1" customWidth="1"/>
    <col min="15206" max="15206" width="13" style="1" bestFit="1" customWidth="1"/>
    <col min="15207" max="15208" width="9.33203125" style="1" bestFit="1" customWidth="1"/>
    <col min="15209" max="15209" width="12.1640625" style="1" bestFit="1" customWidth="1"/>
    <col min="15210" max="15216" width="9.33203125" style="1" bestFit="1" customWidth="1"/>
    <col min="15217" max="15217" width="9.1640625" style="1"/>
    <col min="15218" max="15219" width="9.33203125" style="1" bestFit="1" customWidth="1"/>
    <col min="15220" max="15220" width="9.1640625" style="1"/>
    <col min="15221" max="15221" width="9.33203125" style="1" bestFit="1" customWidth="1"/>
    <col min="15222" max="15222" width="13" style="1" bestFit="1" customWidth="1"/>
    <col min="15223" max="15224" width="9.33203125" style="1" bestFit="1" customWidth="1"/>
    <col min="15225" max="15225" width="12.1640625" style="1" bestFit="1" customWidth="1"/>
    <col min="15226" max="15232" width="9.33203125" style="1" bestFit="1" customWidth="1"/>
    <col min="15233" max="15233" width="9.1640625" style="1"/>
    <col min="15234" max="15235" width="9.33203125" style="1" bestFit="1" customWidth="1"/>
    <col min="15236" max="15236" width="9.1640625" style="1"/>
    <col min="15237" max="15237" width="9.33203125" style="1" bestFit="1" customWidth="1"/>
    <col min="15238" max="15238" width="13" style="1" bestFit="1" customWidth="1"/>
    <col min="15239" max="15240" width="9.33203125" style="1" bestFit="1" customWidth="1"/>
    <col min="15241" max="15241" width="12.1640625" style="1" bestFit="1" customWidth="1"/>
    <col min="15242" max="15248" width="9.33203125" style="1" bestFit="1" customWidth="1"/>
    <col min="15249" max="15249" width="9.1640625" style="1"/>
    <col min="15250" max="15251" width="9.33203125" style="1" bestFit="1" customWidth="1"/>
    <col min="15252" max="15252" width="9.1640625" style="1"/>
    <col min="15253" max="15253" width="9.33203125" style="1" bestFit="1" customWidth="1"/>
    <col min="15254" max="15254" width="13" style="1" bestFit="1" customWidth="1"/>
    <col min="15255" max="15256" width="9.33203125" style="1" bestFit="1" customWidth="1"/>
    <col min="15257" max="15257" width="12.1640625" style="1" bestFit="1" customWidth="1"/>
    <col min="15258" max="15264" width="9.33203125" style="1" bestFit="1" customWidth="1"/>
    <col min="15265" max="15265" width="9.1640625" style="1"/>
    <col min="15266" max="15267" width="9.33203125" style="1" bestFit="1" customWidth="1"/>
    <col min="15268" max="15268" width="9.1640625" style="1"/>
    <col min="15269" max="15269" width="9.33203125" style="1" bestFit="1" customWidth="1"/>
    <col min="15270" max="15270" width="13" style="1" bestFit="1" customWidth="1"/>
    <col min="15271" max="15272" width="9.33203125" style="1" bestFit="1" customWidth="1"/>
    <col min="15273" max="15273" width="12.1640625" style="1" bestFit="1" customWidth="1"/>
    <col min="15274" max="15280" width="9.33203125" style="1" bestFit="1" customWidth="1"/>
    <col min="15281" max="15281" width="9.1640625" style="1"/>
    <col min="15282" max="15283" width="9.33203125" style="1" bestFit="1" customWidth="1"/>
    <col min="15284" max="15284" width="9.1640625" style="1"/>
    <col min="15285" max="15285" width="9.33203125" style="1" bestFit="1" customWidth="1"/>
    <col min="15286" max="15286" width="13" style="1" bestFit="1" customWidth="1"/>
    <col min="15287" max="15288" width="9.33203125" style="1" bestFit="1" customWidth="1"/>
    <col min="15289" max="15289" width="12.1640625" style="1" bestFit="1" customWidth="1"/>
    <col min="15290" max="15296" width="9.33203125" style="1" bestFit="1" customWidth="1"/>
    <col min="15297" max="15297" width="9.1640625" style="1"/>
    <col min="15298" max="15299" width="9.33203125" style="1" bestFit="1" customWidth="1"/>
    <col min="15300" max="15300" width="9.1640625" style="1"/>
    <col min="15301" max="15301" width="9.33203125" style="1" bestFit="1" customWidth="1"/>
    <col min="15302" max="15302" width="13" style="1" bestFit="1" customWidth="1"/>
    <col min="15303" max="15304" width="9.33203125" style="1" bestFit="1" customWidth="1"/>
    <col min="15305" max="15305" width="12.1640625" style="1" bestFit="1" customWidth="1"/>
    <col min="15306" max="15312" width="9.33203125" style="1" bestFit="1" customWidth="1"/>
    <col min="15313" max="15313" width="9.1640625" style="1"/>
    <col min="15314" max="15315" width="9.33203125" style="1" bestFit="1" customWidth="1"/>
    <col min="15316" max="15316" width="9.1640625" style="1"/>
    <col min="15317" max="15317" width="9.33203125" style="1" bestFit="1" customWidth="1"/>
    <col min="15318" max="15318" width="13" style="1" bestFit="1" customWidth="1"/>
    <col min="15319" max="15320" width="9.33203125" style="1" bestFit="1" customWidth="1"/>
    <col min="15321" max="15321" width="12.1640625" style="1" bestFit="1" customWidth="1"/>
    <col min="15322" max="15328" width="9.33203125" style="1" bestFit="1" customWidth="1"/>
    <col min="15329" max="15329" width="9.1640625" style="1"/>
    <col min="15330" max="15331" width="9.33203125" style="1" bestFit="1" customWidth="1"/>
    <col min="15332" max="15332" width="9.1640625" style="1"/>
    <col min="15333" max="15333" width="9.33203125" style="1" bestFit="1" customWidth="1"/>
    <col min="15334" max="15334" width="13" style="1" bestFit="1" customWidth="1"/>
    <col min="15335" max="15336" width="9.33203125" style="1" bestFit="1" customWidth="1"/>
    <col min="15337" max="15337" width="12.1640625" style="1" bestFit="1" customWidth="1"/>
    <col min="15338" max="15344" width="9.33203125" style="1" bestFit="1" customWidth="1"/>
    <col min="15345" max="15345" width="9.1640625" style="1"/>
    <col min="15346" max="15347" width="9.33203125" style="1" bestFit="1" customWidth="1"/>
    <col min="15348" max="15348" width="9.1640625" style="1"/>
    <col min="15349" max="15349" width="9.33203125" style="1" bestFit="1" customWidth="1"/>
    <col min="15350" max="15350" width="13" style="1" bestFit="1" customWidth="1"/>
    <col min="15351" max="15352" width="9.33203125" style="1" bestFit="1" customWidth="1"/>
    <col min="15353" max="15353" width="12.1640625" style="1" bestFit="1" customWidth="1"/>
    <col min="15354" max="15360" width="9.33203125" style="1" bestFit="1" customWidth="1"/>
    <col min="15361" max="15361" width="9.1640625" style="1"/>
    <col min="15362" max="15363" width="9.33203125" style="1" bestFit="1" customWidth="1"/>
    <col min="15364" max="15364" width="9.1640625" style="1"/>
    <col min="15365" max="15365" width="9.33203125" style="1" bestFit="1" customWidth="1"/>
    <col min="15366" max="15366" width="13" style="1" bestFit="1" customWidth="1"/>
    <col min="15367" max="15368" width="9.33203125" style="1" bestFit="1" customWidth="1"/>
    <col min="15369" max="15369" width="12.1640625" style="1" bestFit="1" customWidth="1"/>
    <col min="15370" max="15376" width="9.33203125" style="1" bestFit="1" customWidth="1"/>
    <col min="15377" max="15377" width="9.1640625" style="1"/>
    <col min="15378" max="15379" width="9.33203125" style="1" bestFit="1" customWidth="1"/>
    <col min="15380" max="15380" width="9.1640625" style="1"/>
    <col min="15381" max="15381" width="9.33203125" style="1" bestFit="1" customWidth="1"/>
    <col min="15382" max="15382" width="13" style="1" bestFit="1" customWidth="1"/>
    <col min="15383" max="15384" width="9.33203125" style="1" bestFit="1" customWidth="1"/>
    <col min="15385" max="15385" width="12.1640625" style="1" bestFit="1" customWidth="1"/>
    <col min="15386" max="15392" width="9.33203125" style="1" bestFit="1" customWidth="1"/>
    <col min="15393" max="15393" width="9.1640625" style="1"/>
    <col min="15394" max="15395" width="9.33203125" style="1" bestFit="1" customWidth="1"/>
    <col min="15396" max="15396" width="9.1640625" style="1"/>
    <col min="15397" max="15397" width="9.33203125" style="1" bestFit="1" customWidth="1"/>
    <col min="15398" max="15398" width="13" style="1" bestFit="1" customWidth="1"/>
    <col min="15399" max="15400" width="9.33203125" style="1" bestFit="1" customWidth="1"/>
    <col min="15401" max="15401" width="12.1640625" style="1" bestFit="1" customWidth="1"/>
    <col min="15402" max="15408" width="9.33203125" style="1" bestFit="1" customWidth="1"/>
    <col min="15409" max="15409" width="9.1640625" style="1"/>
    <col min="15410" max="15411" width="9.33203125" style="1" bestFit="1" customWidth="1"/>
    <col min="15412" max="15412" width="9.1640625" style="1"/>
    <col min="15413" max="15413" width="9.33203125" style="1" bestFit="1" customWidth="1"/>
    <col min="15414" max="15414" width="13" style="1" bestFit="1" customWidth="1"/>
    <col min="15415" max="15416" width="9.33203125" style="1" bestFit="1" customWidth="1"/>
    <col min="15417" max="15417" width="12.1640625" style="1" bestFit="1" customWidth="1"/>
    <col min="15418" max="15424" width="9.33203125" style="1" bestFit="1" customWidth="1"/>
    <col min="15425" max="15425" width="9.1640625" style="1"/>
    <col min="15426" max="15427" width="9.33203125" style="1" bestFit="1" customWidth="1"/>
    <col min="15428" max="15428" width="9.1640625" style="1"/>
    <col min="15429" max="15429" width="9.33203125" style="1" bestFit="1" customWidth="1"/>
    <col min="15430" max="15430" width="13" style="1" bestFit="1" customWidth="1"/>
    <col min="15431" max="15432" width="9.33203125" style="1" bestFit="1" customWidth="1"/>
    <col min="15433" max="15433" width="12.1640625" style="1" bestFit="1" customWidth="1"/>
    <col min="15434" max="15440" width="9.33203125" style="1" bestFit="1" customWidth="1"/>
    <col min="15441" max="15441" width="9.1640625" style="1"/>
    <col min="15442" max="15443" width="9.33203125" style="1" bestFit="1" customWidth="1"/>
    <col min="15444" max="15444" width="9.1640625" style="1"/>
    <col min="15445" max="15445" width="9.33203125" style="1" bestFit="1" customWidth="1"/>
    <col min="15446" max="15446" width="13" style="1" bestFit="1" customWidth="1"/>
    <col min="15447" max="15448" width="9.33203125" style="1" bestFit="1" customWidth="1"/>
    <col min="15449" max="15449" width="12.1640625" style="1" bestFit="1" customWidth="1"/>
    <col min="15450" max="15456" width="9.33203125" style="1" bestFit="1" customWidth="1"/>
    <col min="15457" max="15457" width="9.1640625" style="1"/>
    <col min="15458" max="15459" width="9.33203125" style="1" bestFit="1" customWidth="1"/>
    <col min="15460" max="15460" width="9.1640625" style="1"/>
    <col min="15461" max="15461" width="9.33203125" style="1" bestFit="1" customWidth="1"/>
    <col min="15462" max="15462" width="13" style="1" bestFit="1" customWidth="1"/>
    <col min="15463" max="15464" width="9.33203125" style="1" bestFit="1" customWidth="1"/>
    <col min="15465" max="15465" width="12.1640625" style="1" bestFit="1" customWidth="1"/>
    <col min="15466" max="15472" width="9.33203125" style="1" bestFit="1" customWidth="1"/>
    <col min="15473" max="15473" width="9.1640625" style="1"/>
    <col min="15474" max="15475" width="9.33203125" style="1" bestFit="1" customWidth="1"/>
    <col min="15476" max="15476" width="9.1640625" style="1"/>
    <col min="15477" max="15477" width="9.33203125" style="1" bestFit="1" customWidth="1"/>
    <col min="15478" max="15478" width="13" style="1" bestFit="1" customWidth="1"/>
    <col min="15479" max="15480" width="9.33203125" style="1" bestFit="1" customWidth="1"/>
    <col min="15481" max="15481" width="12.1640625" style="1" bestFit="1" customWidth="1"/>
    <col min="15482" max="15488" width="9.33203125" style="1" bestFit="1" customWidth="1"/>
    <col min="15489" max="15489" width="9.1640625" style="1"/>
    <col min="15490" max="15491" width="9.33203125" style="1" bestFit="1" customWidth="1"/>
    <col min="15492" max="15492" width="9.1640625" style="1"/>
    <col min="15493" max="15493" width="9.33203125" style="1" bestFit="1" customWidth="1"/>
    <col min="15494" max="15494" width="13" style="1" bestFit="1" customWidth="1"/>
    <col min="15495" max="15496" width="9.33203125" style="1" bestFit="1" customWidth="1"/>
    <col min="15497" max="15497" width="12.1640625" style="1" bestFit="1" customWidth="1"/>
    <col min="15498" max="15504" width="9.33203125" style="1" bestFit="1" customWidth="1"/>
    <col min="15505" max="15505" width="9.1640625" style="1"/>
    <col min="15506" max="15507" width="9.33203125" style="1" bestFit="1" customWidth="1"/>
    <col min="15508" max="15508" width="9.1640625" style="1"/>
    <col min="15509" max="15509" width="9.33203125" style="1" bestFit="1" customWidth="1"/>
    <col min="15510" max="15510" width="13" style="1" bestFit="1" customWidth="1"/>
    <col min="15511" max="15512" width="9.33203125" style="1" bestFit="1" customWidth="1"/>
    <col min="15513" max="15513" width="12.1640625" style="1" bestFit="1" customWidth="1"/>
    <col min="15514" max="15520" width="9.33203125" style="1" bestFit="1" customWidth="1"/>
    <col min="15521" max="15521" width="9.1640625" style="1"/>
    <col min="15522" max="15523" width="9.33203125" style="1" bestFit="1" customWidth="1"/>
    <col min="15524" max="15524" width="9.1640625" style="1"/>
    <col min="15525" max="15525" width="9.33203125" style="1" bestFit="1" customWidth="1"/>
    <col min="15526" max="15526" width="13" style="1" bestFit="1" customWidth="1"/>
    <col min="15527" max="15528" width="9.33203125" style="1" bestFit="1" customWidth="1"/>
    <col min="15529" max="15529" width="12.1640625" style="1" bestFit="1" customWidth="1"/>
    <col min="15530" max="15536" width="9.33203125" style="1" bestFit="1" customWidth="1"/>
    <col min="15537" max="15537" width="9.1640625" style="1"/>
    <col min="15538" max="15539" width="9.33203125" style="1" bestFit="1" customWidth="1"/>
    <col min="15540" max="15540" width="9.1640625" style="1"/>
    <col min="15541" max="15541" width="9.33203125" style="1" bestFit="1" customWidth="1"/>
    <col min="15542" max="15542" width="13" style="1" bestFit="1" customWidth="1"/>
    <col min="15543" max="15544" width="9.33203125" style="1" bestFit="1" customWidth="1"/>
    <col min="15545" max="15545" width="12.1640625" style="1" bestFit="1" customWidth="1"/>
    <col min="15546" max="15552" width="9.33203125" style="1" bestFit="1" customWidth="1"/>
    <col min="15553" max="15553" width="9.1640625" style="1"/>
    <col min="15554" max="15555" width="9.33203125" style="1" bestFit="1" customWidth="1"/>
    <col min="15556" max="15556" width="9.1640625" style="1"/>
    <col min="15557" max="15557" width="9.33203125" style="1" bestFit="1" customWidth="1"/>
    <col min="15558" max="15558" width="13" style="1" bestFit="1" customWidth="1"/>
    <col min="15559" max="15560" width="9.33203125" style="1" bestFit="1" customWidth="1"/>
    <col min="15561" max="15561" width="12.1640625" style="1" bestFit="1" customWidth="1"/>
    <col min="15562" max="15568" width="9.33203125" style="1" bestFit="1" customWidth="1"/>
    <col min="15569" max="15569" width="9.1640625" style="1"/>
    <col min="15570" max="15571" width="9.33203125" style="1" bestFit="1" customWidth="1"/>
    <col min="15572" max="15572" width="9.1640625" style="1"/>
    <col min="15573" max="15573" width="9.33203125" style="1" bestFit="1" customWidth="1"/>
    <col min="15574" max="15574" width="13" style="1" bestFit="1" customWidth="1"/>
    <col min="15575" max="15576" width="9.33203125" style="1" bestFit="1" customWidth="1"/>
    <col min="15577" max="15577" width="12.1640625" style="1" bestFit="1" customWidth="1"/>
    <col min="15578" max="15584" width="9.33203125" style="1" bestFit="1" customWidth="1"/>
    <col min="15585" max="15585" width="9.1640625" style="1"/>
    <col min="15586" max="15587" width="9.33203125" style="1" bestFit="1" customWidth="1"/>
    <col min="15588" max="15588" width="9.1640625" style="1"/>
    <col min="15589" max="15589" width="9.33203125" style="1" bestFit="1" customWidth="1"/>
    <col min="15590" max="15590" width="13" style="1" bestFit="1" customWidth="1"/>
    <col min="15591" max="15592" width="9.33203125" style="1" bestFit="1" customWidth="1"/>
    <col min="15593" max="15593" width="12.1640625" style="1" bestFit="1" customWidth="1"/>
    <col min="15594" max="15600" width="9.33203125" style="1" bestFit="1" customWidth="1"/>
    <col min="15601" max="15601" width="9.1640625" style="1"/>
    <col min="15602" max="15603" width="9.33203125" style="1" bestFit="1" customWidth="1"/>
    <col min="15604" max="15604" width="9.1640625" style="1"/>
    <col min="15605" max="15605" width="9.33203125" style="1" bestFit="1" customWidth="1"/>
    <col min="15606" max="15606" width="13" style="1" bestFit="1" customWidth="1"/>
    <col min="15607" max="15608" width="9.33203125" style="1" bestFit="1" customWidth="1"/>
    <col min="15609" max="15609" width="12.1640625" style="1" bestFit="1" customWidth="1"/>
    <col min="15610" max="15616" width="9.33203125" style="1" bestFit="1" customWidth="1"/>
    <col min="15617" max="15617" width="9.1640625" style="1"/>
    <col min="15618" max="15619" width="9.33203125" style="1" bestFit="1" customWidth="1"/>
    <col min="15620" max="15620" width="9.1640625" style="1"/>
    <col min="15621" max="15621" width="9.33203125" style="1" bestFit="1" customWidth="1"/>
    <col min="15622" max="15622" width="13" style="1" bestFit="1" customWidth="1"/>
    <col min="15623" max="15624" width="9.33203125" style="1" bestFit="1" customWidth="1"/>
    <col min="15625" max="15625" width="12.1640625" style="1" bestFit="1" customWidth="1"/>
    <col min="15626" max="15632" width="9.33203125" style="1" bestFit="1" customWidth="1"/>
    <col min="15633" max="15633" width="9.1640625" style="1"/>
    <col min="15634" max="15635" width="9.33203125" style="1" bestFit="1" customWidth="1"/>
    <col min="15636" max="15636" width="9.1640625" style="1"/>
    <col min="15637" max="15637" width="9.33203125" style="1" bestFit="1" customWidth="1"/>
    <col min="15638" max="15638" width="13" style="1" bestFit="1" customWidth="1"/>
    <col min="15639" max="15640" width="9.33203125" style="1" bestFit="1" customWidth="1"/>
    <col min="15641" max="15641" width="12.1640625" style="1" bestFit="1" customWidth="1"/>
    <col min="15642" max="15648" width="9.33203125" style="1" bestFit="1" customWidth="1"/>
    <col min="15649" max="15649" width="9.1640625" style="1"/>
    <col min="15650" max="15651" width="9.33203125" style="1" bestFit="1" customWidth="1"/>
    <col min="15652" max="15652" width="9.1640625" style="1"/>
    <col min="15653" max="15653" width="9.33203125" style="1" bestFit="1" customWidth="1"/>
    <col min="15654" max="15654" width="13" style="1" bestFit="1" customWidth="1"/>
    <col min="15655" max="15656" width="9.33203125" style="1" bestFit="1" customWidth="1"/>
    <col min="15657" max="15657" width="12.1640625" style="1" bestFit="1" customWidth="1"/>
    <col min="15658" max="15664" width="9.33203125" style="1" bestFit="1" customWidth="1"/>
    <col min="15665" max="15665" width="9.1640625" style="1"/>
    <col min="15666" max="15667" width="9.33203125" style="1" bestFit="1" customWidth="1"/>
    <col min="15668" max="15668" width="9.1640625" style="1"/>
    <col min="15669" max="15669" width="9.33203125" style="1" bestFit="1" customWidth="1"/>
    <col min="15670" max="15670" width="13" style="1" bestFit="1" customWidth="1"/>
    <col min="15671" max="15672" width="9.33203125" style="1" bestFit="1" customWidth="1"/>
    <col min="15673" max="15673" width="12.1640625" style="1" bestFit="1" customWidth="1"/>
    <col min="15674" max="15680" width="9.33203125" style="1" bestFit="1" customWidth="1"/>
    <col min="15681" max="15681" width="9.1640625" style="1"/>
    <col min="15682" max="15683" width="9.33203125" style="1" bestFit="1" customWidth="1"/>
    <col min="15684" max="15684" width="9.1640625" style="1"/>
    <col min="15685" max="15685" width="9.33203125" style="1" bestFit="1" customWidth="1"/>
    <col min="15686" max="15686" width="13" style="1" bestFit="1" customWidth="1"/>
    <col min="15687" max="15688" width="9.33203125" style="1" bestFit="1" customWidth="1"/>
    <col min="15689" max="15689" width="12.1640625" style="1" bestFit="1" customWidth="1"/>
    <col min="15690" max="15696" width="9.33203125" style="1" bestFit="1" customWidth="1"/>
    <col min="15697" max="15697" width="9.1640625" style="1"/>
    <col min="15698" max="15699" width="9.33203125" style="1" bestFit="1" customWidth="1"/>
    <col min="15700" max="15700" width="9.1640625" style="1"/>
    <col min="15701" max="15701" width="9.33203125" style="1" bestFit="1" customWidth="1"/>
    <col min="15702" max="15702" width="13" style="1" bestFit="1" customWidth="1"/>
    <col min="15703" max="15704" width="9.33203125" style="1" bestFit="1" customWidth="1"/>
    <col min="15705" max="15705" width="12.1640625" style="1" bestFit="1" customWidth="1"/>
    <col min="15706" max="15712" width="9.33203125" style="1" bestFit="1" customWidth="1"/>
    <col min="15713" max="15713" width="9.1640625" style="1"/>
    <col min="15714" max="15715" width="9.33203125" style="1" bestFit="1" customWidth="1"/>
    <col min="15716" max="15716" width="9.1640625" style="1"/>
    <col min="15717" max="15717" width="9.33203125" style="1" bestFit="1" customWidth="1"/>
    <col min="15718" max="15718" width="13" style="1" bestFit="1" customWidth="1"/>
    <col min="15719" max="15720" width="9.33203125" style="1" bestFit="1" customWidth="1"/>
    <col min="15721" max="15721" width="12.1640625" style="1" bestFit="1" customWidth="1"/>
    <col min="15722" max="15728" width="9.33203125" style="1" bestFit="1" customWidth="1"/>
    <col min="15729" max="15729" width="9.1640625" style="1"/>
    <col min="15730" max="15731" width="9.33203125" style="1" bestFit="1" customWidth="1"/>
    <col min="15732" max="15732" width="9.1640625" style="1"/>
    <col min="15733" max="15733" width="9.33203125" style="1" bestFit="1" customWidth="1"/>
    <col min="15734" max="15734" width="13" style="1" bestFit="1" customWidth="1"/>
    <col min="15735" max="15736" width="9.33203125" style="1" bestFit="1" customWidth="1"/>
    <col min="15737" max="15737" width="12.1640625" style="1" bestFit="1" customWidth="1"/>
    <col min="15738" max="15744" width="9.33203125" style="1" bestFit="1" customWidth="1"/>
    <col min="15745" max="15745" width="9.1640625" style="1"/>
    <col min="15746" max="15747" width="9.33203125" style="1" bestFit="1" customWidth="1"/>
    <col min="15748" max="15748" width="9.1640625" style="1"/>
    <col min="15749" max="15749" width="9.33203125" style="1" bestFit="1" customWidth="1"/>
    <col min="15750" max="15750" width="13" style="1" bestFit="1" customWidth="1"/>
    <col min="15751" max="15752" width="9.33203125" style="1" bestFit="1" customWidth="1"/>
    <col min="15753" max="15753" width="12.1640625" style="1" bestFit="1" customWidth="1"/>
    <col min="15754" max="15760" width="9.33203125" style="1" bestFit="1" customWidth="1"/>
    <col min="15761" max="15761" width="9.1640625" style="1"/>
    <col min="15762" max="15763" width="9.33203125" style="1" bestFit="1" customWidth="1"/>
    <col min="15764" max="15764" width="9.1640625" style="1"/>
    <col min="15765" max="15765" width="9.33203125" style="1" bestFit="1" customWidth="1"/>
    <col min="15766" max="15766" width="13" style="1" bestFit="1" customWidth="1"/>
    <col min="15767" max="15768" width="9.33203125" style="1" bestFit="1" customWidth="1"/>
    <col min="15769" max="15769" width="12.1640625" style="1" bestFit="1" customWidth="1"/>
    <col min="15770" max="15776" width="9.33203125" style="1" bestFit="1" customWidth="1"/>
    <col min="15777" max="15777" width="9.1640625" style="1"/>
    <col min="15778" max="15779" width="9.33203125" style="1" bestFit="1" customWidth="1"/>
    <col min="15780" max="15780" width="9.1640625" style="1"/>
    <col min="15781" max="15781" width="9.33203125" style="1" bestFit="1" customWidth="1"/>
    <col min="15782" max="15782" width="13" style="1" bestFit="1" customWidth="1"/>
    <col min="15783" max="15784" width="9.33203125" style="1" bestFit="1" customWidth="1"/>
    <col min="15785" max="15785" width="12.1640625" style="1" bestFit="1" customWidth="1"/>
    <col min="15786" max="15792" width="9.33203125" style="1" bestFit="1" customWidth="1"/>
    <col min="15793" max="15793" width="9.1640625" style="1"/>
    <col min="15794" max="15795" width="9.33203125" style="1" bestFit="1" customWidth="1"/>
    <col min="15796" max="15796" width="9.1640625" style="1"/>
    <col min="15797" max="15797" width="9.33203125" style="1" bestFit="1" customWidth="1"/>
    <col min="15798" max="15798" width="13" style="1" bestFit="1" customWidth="1"/>
    <col min="15799" max="15800" width="9.33203125" style="1" bestFit="1" customWidth="1"/>
    <col min="15801" max="15801" width="12.1640625" style="1" bestFit="1" customWidth="1"/>
    <col min="15802" max="15808" width="9.33203125" style="1" bestFit="1" customWidth="1"/>
    <col min="15809" max="15809" width="9.1640625" style="1"/>
    <col min="15810" max="15811" width="9.33203125" style="1" bestFit="1" customWidth="1"/>
    <col min="15812" max="15812" width="9.1640625" style="1"/>
    <col min="15813" max="15813" width="9.33203125" style="1" bestFit="1" customWidth="1"/>
    <col min="15814" max="15814" width="13" style="1" bestFit="1" customWidth="1"/>
    <col min="15815" max="15816" width="9.33203125" style="1" bestFit="1" customWidth="1"/>
    <col min="15817" max="15817" width="12.1640625" style="1" bestFit="1" customWidth="1"/>
    <col min="15818" max="15824" width="9.33203125" style="1" bestFit="1" customWidth="1"/>
    <col min="15825" max="15825" width="9.1640625" style="1"/>
    <col min="15826" max="15827" width="9.33203125" style="1" bestFit="1" customWidth="1"/>
    <col min="15828" max="15828" width="9.1640625" style="1"/>
    <col min="15829" max="15829" width="9.33203125" style="1" bestFit="1" customWidth="1"/>
    <col min="15830" max="15830" width="13" style="1" bestFit="1" customWidth="1"/>
    <col min="15831" max="15832" width="9.33203125" style="1" bestFit="1" customWidth="1"/>
    <col min="15833" max="15833" width="12.1640625" style="1" bestFit="1" customWidth="1"/>
    <col min="15834" max="15840" width="9.33203125" style="1" bestFit="1" customWidth="1"/>
    <col min="15841" max="15841" width="9.1640625" style="1"/>
    <col min="15842" max="15843" width="9.33203125" style="1" bestFit="1" customWidth="1"/>
    <col min="15844" max="15844" width="9.1640625" style="1"/>
    <col min="15845" max="15845" width="9.33203125" style="1" bestFit="1" customWidth="1"/>
    <col min="15846" max="15846" width="13" style="1" bestFit="1" customWidth="1"/>
    <col min="15847" max="15848" width="9.33203125" style="1" bestFit="1" customWidth="1"/>
    <col min="15849" max="15849" width="12.1640625" style="1" bestFit="1" customWidth="1"/>
    <col min="15850" max="15856" width="9.33203125" style="1" bestFit="1" customWidth="1"/>
    <col min="15857" max="15857" width="9.1640625" style="1"/>
    <col min="15858" max="15859" width="9.33203125" style="1" bestFit="1" customWidth="1"/>
    <col min="15860" max="15860" width="9.1640625" style="1"/>
    <col min="15861" max="15861" width="9.33203125" style="1" bestFit="1" customWidth="1"/>
    <col min="15862" max="15862" width="13" style="1" bestFit="1" customWidth="1"/>
    <col min="15863" max="15864" width="9.33203125" style="1" bestFit="1" customWidth="1"/>
    <col min="15865" max="15865" width="12.1640625" style="1" bestFit="1" customWidth="1"/>
    <col min="15866" max="15872" width="9.33203125" style="1" bestFit="1" customWidth="1"/>
    <col min="15873" max="15873" width="9.1640625" style="1"/>
    <col min="15874" max="15875" width="9.33203125" style="1" bestFit="1" customWidth="1"/>
    <col min="15876" max="15876" width="9.1640625" style="1"/>
    <col min="15877" max="15877" width="9.33203125" style="1" bestFit="1" customWidth="1"/>
    <col min="15878" max="15878" width="13" style="1" bestFit="1" customWidth="1"/>
    <col min="15879" max="15880" width="9.33203125" style="1" bestFit="1" customWidth="1"/>
    <col min="15881" max="15881" width="12.1640625" style="1" bestFit="1" customWidth="1"/>
    <col min="15882" max="15888" width="9.33203125" style="1" bestFit="1" customWidth="1"/>
    <col min="15889" max="15889" width="9.1640625" style="1"/>
    <col min="15890" max="15891" width="9.33203125" style="1" bestFit="1" customWidth="1"/>
    <col min="15892" max="15892" width="9.1640625" style="1"/>
    <col min="15893" max="15893" width="9.33203125" style="1" bestFit="1" customWidth="1"/>
    <col min="15894" max="15894" width="13" style="1" bestFit="1" customWidth="1"/>
    <col min="15895" max="15896" width="9.33203125" style="1" bestFit="1" customWidth="1"/>
    <col min="15897" max="15897" width="12.1640625" style="1" bestFit="1" customWidth="1"/>
    <col min="15898" max="15904" width="9.33203125" style="1" bestFit="1" customWidth="1"/>
    <col min="15905" max="15905" width="9.1640625" style="1"/>
    <col min="15906" max="15907" width="9.33203125" style="1" bestFit="1" customWidth="1"/>
    <col min="15908" max="15908" width="9.1640625" style="1"/>
    <col min="15909" max="15909" width="9.33203125" style="1" bestFit="1" customWidth="1"/>
    <col min="15910" max="15910" width="13" style="1" bestFit="1" customWidth="1"/>
    <col min="15911" max="15912" width="9.33203125" style="1" bestFit="1" customWidth="1"/>
    <col min="15913" max="15913" width="12.1640625" style="1" bestFit="1" customWidth="1"/>
    <col min="15914" max="15920" width="9.33203125" style="1" bestFit="1" customWidth="1"/>
    <col min="15921" max="15921" width="9.1640625" style="1"/>
    <col min="15922" max="15923" width="9.33203125" style="1" bestFit="1" customWidth="1"/>
    <col min="15924" max="15924" width="9.1640625" style="1"/>
    <col min="15925" max="15925" width="9.33203125" style="1" bestFit="1" customWidth="1"/>
    <col min="15926" max="15926" width="13" style="1" bestFit="1" customWidth="1"/>
    <col min="15927" max="15928" width="9.33203125" style="1" bestFit="1" customWidth="1"/>
    <col min="15929" max="15929" width="12.1640625" style="1" bestFit="1" customWidth="1"/>
    <col min="15930" max="15936" width="9.33203125" style="1" bestFit="1" customWidth="1"/>
    <col min="15937" max="15937" width="9.1640625" style="1"/>
    <col min="15938" max="15939" width="9.33203125" style="1" bestFit="1" customWidth="1"/>
    <col min="15940" max="15940" width="9.1640625" style="1"/>
    <col min="15941" max="15941" width="9.33203125" style="1" bestFit="1" customWidth="1"/>
    <col min="15942" max="15942" width="13" style="1" bestFit="1" customWidth="1"/>
    <col min="15943" max="15944" width="9.33203125" style="1" bestFit="1" customWidth="1"/>
    <col min="15945" max="15945" width="12.1640625" style="1" bestFit="1" customWidth="1"/>
    <col min="15946" max="15952" width="9.33203125" style="1" bestFit="1" customWidth="1"/>
    <col min="15953" max="15953" width="9.1640625" style="1"/>
    <col min="15954" max="15955" width="9.33203125" style="1" bestFit="1" customWidth="1"/>
    <col min="15956" max="15956" width="9.1640625" style="1"/>
    <col min="15957" max="15957" width="9.33203125" style="1" bestFit="1" customWidth="1"/>
    <col min="15958" max="15958" width="13" style="1" bestFit="1" customWidth="1"/>
    <col min="15959" max="15960" width="9.33203125" style="1" bestFit="1" customWidth="1"/>
    <col min="15961" max="15961" width="12.1640625" style="1" bestFit="1" customWidth="1"/>
    <col min="15962" max="15968" width="9.33203125" style="1" bestFit="1" customWidth="1"/>
    <col min="15969" max="15969" width="9.1640625" style="1"/>
    <col min="15970" max="15971" width="9.33203125" style="1" bestFit="1" customWidth="1"/>
    <col min="15972" max="15972" width="9.1640625" style="1"/>
    <col min="15973" max="15973" width="9.33203125" style="1" bestFit="1" customWidth="1"/>
    <col min="15974" max="15974" width="13" style="1" bestFit="1" customWidth="1"/>
    <col min="15975" max="15976" width="9.33203125" style="1" bestFit="1" customWidth="1"/>
    <col min="15977" max="15977" width="12.1640625" style="1" bestFit="1" customWidth="1"/>
    <col min="15978" max="15984" width="9.33203125" style="1" bestFit="1" customWidth="1"/>
    <col min="15985" max="15985" width="9.1640625" style="1"/>
    <col min="15986" max="15987" width="9.33203125" style="1" bestFit="1" customWidth="1"/>
    <col min="15988" max="15988" width="9.1640625" style="1"/>
    <col min="15989" max="15989" width="9.33203125" style="1" bestFit="1" customWidth="1"/>
    <col min="15990" max="15990" width="13" style="1" bestFit="1" customWidth="1"/>
    <col min="15991" max="15992" width="9.33203125" style="1" bestFit="1" customWidth="1"/>
    <col min="15993" max="15993" width="12.1640625" style="1" bestFit="1" customWidth="1"/>
    <col min="15994" max="16000" width="9.33203125" style="1" bestFit="1" customWidth="1"/>
    <col min="16001" max="16001" width="9.1640625" style="1"/>
    <col min="16002" max="16003" width="9.33203125" style="1" bestFit="1" customWidth="1"/>
    <col min="16004" max="16004" width="9.1640625" style="1"/>
    <col min="16005" max="16005" width="9.33203125" style="1" bestFit="1" customWidth="1"/>
    <col min="16006" max="16006" width="13" style="1" bestFit="1" customWidth="1"/>
    <col min="16007" max="16008" width="9.33203125" style="1" bestFit="1" customWidth="1"/>
    <col min="16009" max="16009" width="12.1640625" style="1" bestFit="1" customWidth="1"/>
    <col min="16010" max="16016" width="9.33203125" style="1" bestFit="1" customWidth="1"/>
    <col min="16017" max="16017" width="9.1640625" style="1"/>
    <col min="16018" max="16019" width="9.33203125" style="1" bestFit="1" customWidth="1"/>
    <col min="16020" max="16020" width="9.1640625" style="1"/>
    <col min="16021" max="16021" width="9.33203125" style="1" bestFit="1" customWidth="1"/>
    <col min="16022" max="16022" width="13" style="1" bestFit="1" customWidth="1"/>
    <col min="16023" max="16024" width="9.33203125" style="1" bestFit="1" customWidth="1"/>
    <col min="16025" max="16025" width="12.1640625" style="1" bestFit="1" customWidth="1"/>
    <col min="16026" max="16032" width="9.33203125" style="1" bestFit="1" customWidth="1"/>
    <col min="16033" max="16033" width="9.1640625" style="1"/>
    <col min="16034" max="16035" width="9.33203125" style="1" bestFit="1" customWidth="1"/>
    <col min="16036" max="16036" width="9.1640625" style="1"/>
    <col min="16037" max="16037" width="9.33203125" style="1" bestFit="1" customWidth="1"/>
    <col min="16038" max="16038" width="13" style="1" bestFit="1" customWidth="1"/>
    <col min="16039" max="16040" width="9.33203125" style="1" bestFit="1" customWidth="1"/>
    <col min="16041" max="16041" width="12.1640625" style="1" bestFit="1" customWidth="1"/>
    <col min="16042" max="16048" width="9.33203125" style="1" bestFit="1" customWidth="1"/>
    <col min="16049" max="16049" width="9.1640625" style="1"/>
    <col min="16050" max="16051" width="9.33203125" style="1" bestFit="1" customWidth="1"/>
    <col min="16052" max="16052" width="9.1640625" style="1"/>
    <col min="16053" max="16053" width="9.33203125" style="1" bestFit="1" customWidth="1"/>
    <col min="16054" max="16054" width="13" style="1" bestFit="1" customWidth="1"/>
    <col min="16055" max="16056" width="9.33203125" style="1" bestFit="1" customWidth="1"/>
    <col min="16057" max="16057" width="12.1640625" style="1" bestFit="1" customWidth="1"/>
    <col min="16058" max="16064" width="9.33203125" style="1" bestFit="1" customWidth="1"/>
    <col min="16065" max="16065" width="9.1640625" style="1"/>
    <col min="16066" max="16067" width="9.33203125" style="1" bestFit="1" customWidth="1"/>
    <col min="16068" max="16068" width="9.1640625" style="1"/>
    <col min="16069" max="16069" width="9.33203125" style="1" bestFit="1" customWidth="1"/>
    <col min="16070" max="16070" width="13" style="1" bestFit="1" customWidth="1"/>
    <col min="16071" max="16072" width="9.33203125" style="1" bestFit="1" customWidth="1"/>
    <col min="16073" max="16073" width="12.1640625" style="1" bestFit="1" customWidth="1"/>
    <col min="16074" max="16080" width="9.33203125" style="1" bestFit="1" customWidth="1"/>
    <col min="16081" max="16081" width="9.1640625" style="1"/>
    <col min="16082" max="16083" width="9.33203125" style="1" bestFit="1" customWidth="1"/>
    <col min="16084" max="16084" width="9.1640625" style="1"/>
    <col min="16085" max="16085" width="9.33203125" style="1" bestFit="1" customWidth="1"/>
    <col min="16086" max="16086" width="13" style="1" bestFit="1" customWidth="1"/>
    <col min="16087" max="16088" width="9.33203125" style="1" bestFit="1" customWidth="1"/>
    <col min="16089" max="16089" width="12.1640625" style="1" bestFit="1" customWidth="1"/>
    <col min="16090" max="16096" width="9.33203125" style="1" bestFit="1" customWidth="1"/>
    <col min="16097" max="16097" width="9.1640625" style="1"/>
    <col min="16098" max="16099" width="9.33203125" style="1" bestFit="1" customWidth="1"/>
    <col min="16100" max="16100" width="9.1640625" style="1"/>
    <col min="16101" max="16101" width="9.33203125" style="1" bestFit="1" customWidth="1"/>
    <col min="16102" max="16102" width="13" style="1" bestFit="1" customWidth="1"/>
    <col min="16103" max="16104" width="9.33203125" style="1" bestFit="1" customWidth="1"/>
    <col min="16105" max="16105" width="12.1640625" style="1" bestFit="1" customWidth="1"/>
    <col min="16106" max="16112" width="9.33203125" style="1" bestFit="1" customWidth="1"/>
    <col min="16113" max="16113" width="9.1640625" style="1"/>
    <col min="16114" max="16115" width="9.33203125" style="1" bestFit="1" customWidth="1"/>
    <col min="16116" max="16116" width="9.1640625" style="1"/>
    <col min="16117" max="16117" width="9.33203125" style="1" bestFit="1" customWidth="1"/>
    <col min="16118" max="16118" width="13" style="1" bestFit="1" customWidth="1"/>
    <col min="16119" max="16120" width="9.33203125" style="1" bestFit="1" customWidth="1"/>
    <col min="16121" max="16121" width="12.1640625" style="1" bestFit="1" customWidth="1"/>
    <col min="16122" max="16128" width="9.33203125" style="1" bestFit="1" customWidth="1"/>
    <col min="16129" max="16129" width="9.1640625" style="1"/>
    <col min="16130" max="16131" width="9.33203125" style="1" bestFit="1" customWidth="1"/>
    <col min="16132" max="16132" width="9.1640625" style="1"/>
    <col min="16133" max="16133" width="9.33203125" style="1" bestFit="1" customWidth="1"/>
    <col min="16134" max="16134" width="13" style="1" bestFit="1" customWidth="1"/>
    <col min="16135" max="16136" width="9.33203125" style="1" bestFit="1" customWidth="1"/>
    <col min="16137" max="16137" width="12.1640625" style="1" bestFit="1" customWidth="1"/>
    <col min="16138" max="16144" width="9.33203125" style="1" bestFit="1" customWidth="1"/>
    <col min="16145" max="16145" width="9.1640625" style="1"/>
    <col min="16146" max="16147" width="9.33203125" style="1" bestFit="1" customWidth="1"/>
    <col min="16148" max="16148" width="9.1640625" style="1"/>
    <col min="16149" max="16149" width="9.33203125" style="1" bestFit="1" customWidth="1"/>
    <col min="16150" max="16150" width="13" style="1" bestFit="1" customWidth="1"/>
    <col min="16151" max="16152" width="9.33203125" style="1" bestFit="1" customWidth="1"/>
    <col min="16153" max="16153" width="12.1640625" style="1" bestFit="1" customWidth="1"/>
    <col min="16154" max="16160" width="9.33203125" style="1" bestFit="1" customWidth="1"/>
    <col min="16161" max="16161" width="9.1640625" style="1"/>
    <col min="16162" max="16163" width="9.33203125" style="1" bestFit="1" customWidth="1"/>
    <col min="16164" max="16164" width="9.1640625" style="1"/>
    <col min="16165" max="16165" width="9.33203125" style="1" bestFit="1" customWidth="1"/>
    <col min="16166" max="16166" width="13" style="1" bestFit="1" customWidth="1"/>
    <col min="16167" max="16168" width="9.33203125" style="1" bestFit="1" customWidth="1"/>
    <col min="16169" max="16169" width="12.1640625" style="1" bestFit="1" customWidth="1"/>
    <col min="16170" max="16176" width="9.33203125" style="1" bestFit="1" customWidth="1"/>
    <col min="16177" max="16177" width="9.1640625" style="1"/>
    <col min="16178" max="16179" width="9.33203125" style="1" bestFit="1" customWidth="1"/>
    <col min="16180" max="16180" width="9.1640625" style="1"/>
    <col min="16181" max="16181" width="9.33203125" style="1" bestFit="1" customWidth="1"/>
    <col min="16182" max="16182" width="13" style="1" bestFit="1" customWidth="1"/>
    <col min="16183" max="16184" width="9.33203125" style="1" bestFit="1" customWidth="1"/>
    <col min="16185" max="16185" width="12.1640625" style="1" bestFit="1" customWidth="1"/>
    <col min="16186" max="16192" width="9.33203125" style="1" bestFit="1" customWidth="1"/>
    <col min="16193" max="16193" width="9.1640625" style="1"/>
    <col min="16194" max="16195" width="9.33203125" style="1" bestFit="1" customWidth="1"/>
    <col min="16196" max="16196" width="9.1640625" style="1"/>
    <col min="16197" max="16197" width="9.33203125" style="1" bestFit="1" customWidth="1"/>
    <col min="16198" max="16198" width="13" style="1" bestFit="1" customWidth="1"/>
    <col min="16199" max="16200" width="9.33203125" style="1" bestFit="1" customWidth="1"/>
    <col min="16201" max="16201" width="12.1640625" style="1" bestFit="1" customWidth="1"/>
    <col min="16202" max="16208" width="9.33203125" style="1" bestFit="1" customWidth="1"/>
    <col min="16209" max="16209" width="9.1640625" style="1"/>
    <col min="16210" max="16211" width="9.33203125" style="1" bestFit="1" customWidth="1"/>
    <col min="16212" max="16212" width="9.1640625" style="1"/>
    <col min="16213" max="16213" width="9.33203125" style="1" bestFit="1" customWidth="1"/>
    <col min="16214" max="16214" width="13" style="1" bestFit="1" customWidth="1"/>
    <col min="16215" max="16216" width="9.33203125" style="1" bestFit="1" customWidth="1"/>
    <col min="16217" max="16217" width="12.1640625" style="1" bestFit="1" customWidth="1"/>
    <col min="16218" max="16224" width="9.33203125" style="1" bestFit="1" customWidth="1"/>
    <col min="16225" max="16225" width="9.1640625" style="1"/>
    <col min="16226" max="16227" width="9.33203125" style="1" bestFit="1" customWidth="1"/>
    <col min="16228" max="16228" width="9.1640625" style="1"/>
    <col min="16229" max="16229" width="9.33203125" style="1" bestFit="1" customWidth="1"/>
    <col min="16230" max="16230" width="13" style="1" bestFit="1" customWidth="1"/>
    <col min="16231" max="16232" width="9.33203125" style="1" bestFit="1" customWidth="1"/>
    <col min="16233" max="16233" width="12.1640625" style="1" bestFit="1" customWidth="1"/>
    <col min="16234" max="16240" width="9.33203125" style="1" bestFit="1" customWidth="1"/>
    <col min="16241" max="16241" width="9.1640625" style="1"/>
    <col min="16242" max="16243" width="9.33203125" style="1" bestFit="1" customWidth="1"/>
    <col min="16244" max="16244" width="9.1640625" style="1"/>
    <col min="16245" max="16245" width="9.33203125" style="1" bestFit="1" customWidth="1"/>
    <col min="16246" max="16246" width="13" style="1" bestFit="1" customWidth="1"/>
    <col min="16247" max="16248" width="9.33203125" style="1" bestFit="1" customWidth="1"/>
    <col min="16249" max="16249" width="12.1640625" style="1" bestFit="1" customWidth="1"/>
    <col min="16250" max="16256" width="9.33203125" style="1" bestFit="1" customWidth="1"/>
    <col min="16257" max="16257" width="9.1640625" style="1"/>
    <col min="16258" max="16259" width="9.33203125" style="1" bestFit="1" customWidth="1"/>
    <col min="16260" max="16260" width="9.1640625" style="1"/>
    <col min="16261" max="16261" width="9.33203125" style="1" bestFit="1" customWidth="1"/>
    <col min="16262" max="16262" width="13" style="1" bestFit="1" customWidth="1"/>
    <col min="16263" max="16264" width="9.33203125" style="1" bestFit="1" customWidth="1"/>
    <col min="16265" max="16265" width="12.1640625" style="1" bestFit="1" customWidth="1"/>
    <col min="16266" max="16272" width="9.33203125" style="1" bestFit="1" customWidth="1"/>
    <col min="16273" max="16273" width="9.1640625" style="1"/>
    <col min="16274" max="16275" width="9.33203125" style="1" bestFit="1" customWidth="1"/>
    <col min="16276" max="16276" width="9.1640625" style="1"/>
    <col min="16277" max="16277" width="9.33203125" style="1" bestFit="1" customWidth="1"/>
    <col min="16278" max="16278" width="13" style="1" bestFit="1" customWidth="1"/>
    <col min="16279" max="16280" width="9.33203125" style="1" bestFit="1" customWidth="1"/>
    <col min="16281" max="16281" width="12.1640625" style="1" bestFit="1" customWidth="1"/>
    <col min="16282" max="16288" width="9.33203125" style="1" bestFit="1" customWidth="1"/>
    <col min="16289" max="16289" width="9.1640625" style="1"/>
    <col min="16290" max="16291" width="9.33203125" style="1" bestFit="1" customWidth="1"/>
    <col min="16292" max="16292" width="9.1640625" style="1"/>
    <col min="16293" max="16293" width="9.33203125" style="1" bestFit="1" customWidth="1"/>
    <col min="16294" max="16294" width="13" style="1" bestFit="1" customWidth="1"/>
    <col min="16295" max="16296" width="9.33203125" style="1" bestFit="1" customWidth="1"/>
    <col min="16297" max="16297" width="12.1640625" style="1" bestFit="1" customWidth="1"/>
    <col min="16298" max="16304" width="9.33203125" style="1" bestFit="1" customWidth="1"/>
    <col min="16305" max="16305" width="9.1640625" style="1"/>
    <col min="16306" max="16307" width="9.33203125" style="1" bestFit="1" customWidth="1"/>
    <col min="16308" max="16308" width="9.1640625" style="1"/>
    <col min="16309" max="16309" width="9.33203125" style="1" bestFit="1" customWidth="1"/>
    <col min="16310" max="16310" width="13" style="1" bestFit="1" customWidth="1"/>
    <col min="16311" max="16312" width="9.33203125" style="1" bestFit="1" customWidth="1"/>
    <col min="16313" max="16313" width="12.1640625" style="1" bestFit="1" customWidth="1"/>
    <col min="16314" max="16320" width="9.33203125" style="1" bestFit="1" customWidth="1"/>
    <col min="16321" max="16321" width="9.1640625" style="1"/>
    <col min="16322" max="16323" width="9.33203125" style="1" bestFit="1" customWidth="1"/>
    <col min="16324" max="16324" width="9.1640625" style="1"/>
    <col min="16325" max="16325" width="9.33203125" style="1" bestFit="1" customWidth="1"/>
    <col min="16326" max="16326" width="13" style="1" bestFit="1" customWidth="1"/>
    <col min="16327" max="16328" width="9.33203125" style="1" bestFit="1" customWidth="1"/>
    <col min="16329" max="16329" width="12.1640625" style="1" bestFit="1" customWidth="1"/>
    <col min="16330" max="16336" width="9.33203125" style="1" bestFit="1" customWidth="1"/>
    <col min="16337" max="16337" width="9.1640625" style="1"/>
    <col min="16338" max="16339" width="9.33203125" style="1" bestFit="1" customWidth="1"/>
    <col min="16340" max="16340" width="9.1640625" style="1"/>
    <col min="16341" max="16341" width="9.33203125" style="1" bestFit="1" customWidth="1"/>
    <col min="16342" max="16342" width="13" style="1" bestFit="1" customWidth="1"/>
    <col min="16343" max="16344" width="9.33203125" style="1" bestFit="1" customWidth="1"/>
    <col min="16345" max="16345" width="12.1640625" style="1" bestFit="1" customWidth="1"/>
    <col min="16346" max="16352" width="9.33203125" style="1" bestFit="1" customWidth="1"/>
    <col min="16353" max="16353" width="9.1640625" style="1"/>
    <col min="16354" max="16355" width="9.33203125" style="1" bestFit="1" customWidth="1"/>
    <col min="16356" max="16356" width="9.1640625" style="1"/>
    <col min="16357" max="16357" width="9.33203125" style="1" bestFit="1" customWidth="1"/>
    <col min="16358" max="16358" width="13" style="1" bestFit="1" customWidth="1"/>
    <col min="16359" max="16360" width="9.33203125" style="1" bestFit="1" customWidth="1"/>
    <col min="16361" max="16361" width="12.1640625" style="1" bestFit="1" customWidth="1"/>
    <col min="16362" max="16368" width="9.33203125" style="1" bestFit="1" customWidth="1"/>
    <col min="16369" max="16369" width="9.1640625" style="1"/>
    <col min="16370" max="16371" width="9.33203125" style="1" bestFit="1" customWidth="1"/>
    <col min="16372" max="16372" width="9.1640625" style="1"/>
    <col min="16373" max="16373" width="9.33203125" style="1" bestFit="1" customWidth="1"/>
    <col min="16374" max="16374" width="13" style="1" bestFit="1" customWidth="1"/>
    <col min="16375" max="16376" width="9.33203125" style="1" bestFit="1" customWidth="1"/>
    <col min="16377" max="16377" width="12.1640625" style="1" bestFit="1" customWidth="1"/>
    <col min="16378" max="16383" width="9.33203125" style="1" bestFit="1" customWidth="1"/>
    <col min="16384" max="16384" width="15.5" style="1" bestFit="1" customWidth="1"/>
  </cols>
  <sheetData>
    <row r="1" spans="1:18" ht="24" customHeight="1" x14ac:dyDescent="0.35">
      <c r="M1" s="152" t="s">
        <v>76</v>
      </c>
      <c r="N1" s="152"/>
      <c r="O1" s="152"/>
      <c r="P1" s="152"/>
    </row>
    <row r="2" spans="1:18" s="2" customFormat="1" ht="27" customHeight="1" x14ac:dyDescent="0.3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2" t="s">
        <v>21</v>
      </c>
      <c r="N2" s="153"/>
      <c r="O2" s="153"/>
      <c r="P2" s="153"/>
      <c r="Q2" s="13"/>
    </row>
    <row r="3" spans="1:18" s="2" customFormat="1" ht="25.5" customHeight="1" x14ac:dyDescent="0.2">
      <c r="C3" s="14"/>
      <c r="D3" s="14"/>
      <c r="E3" s="14"/>
      <c r="F3" s="14"/>
      <c r="G3" s="14"/>
      <c r="H3" s="14"/>
      <c r="I3" s="14"/>
      <c r="J3" s="14"/>
      <c r="K3" s="14"/>
      <c r="L3" s="14"/>
      <c r="M3" s="154" t="s">
        <v>22</v>
      </c>
      <c r="N3" s="154"/>
      <c r="O3" s="154"/>
      <c r="P3" s="154"/>
      <c r="Q3" s="13"/>
    </row>
    <row r="4" spans="1:18" s="2" customFormat="1" ht="38.450000000000003" customHeight="1" x14ac:dyDescent="0.35">
      <c r="C4" s="14"/>
      <c r="D4" s="14"/>
      <c r="E4" s="14"/>
      <c r="F4" s="14"/>
      <c r="G4" s="14"/>
      <c r="H4" s="14"/>
      <c r="I4" s="14"/>
      <c r="J4" s="14"/>
      <c r="K4" s="14"/>
      <c r="L4" s="14"/>
      <c r="M4" s="155" t="s">
        <v>18</v>
      </c>
      <c r="N4" s="152"/>
      <c r="O4" s="152"/>
      <c r="P4" s="152"/>
      <c r="Q4" s="13"/>
    </row>
    <row r="5" spans="1:18" s="2" customFormat="1" ht="11.25" customHeight="1" x14ac:dyDescent="0.35">
      <c r="C5" s="14"/>
      <c r="D5" s="14"/>
      <c r="E5" s="14"/>
      <c r="F5" s="14"/>
      <c r="G5" s="14"/>
      <c r="H5" s="14"/>
      <c r="I5" s="14"/>
      <c r="J5" s="14"/>
      <c r="K5" s="14"/>
      <c r="L5" s="14"/>
      <c r="M5" s="37"/>
      <c r="N5" s="36"/>
      <c r="O5" s="36"/>
      <c r="P5" s="36"/>
      <c r="Q5" s="13"/>
    </row>
    <row r="6" spans="1:18" ht="22.5" customHeight="1" x14ac:dyDescent="0.2">
      <c r="A6" s="132" t="s">
        <v>19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1:18" ht="20.25" x14ac:dyDescent="0.2">
      <c r="A7" s="148">
        <v>1356300000</v>
      </c>
      <c r="B7" s="148"/>
      <c r="C7" s="15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8" spans="1:18" ht="20.25" x14ac:dyDescent="0.2">
      <c r="A8" s="147" t="s">
        <v>14</v>
      </c>
      <c r="B8" s="147"/>
      <c r="C8" s="15"/>
      <c r="D8" s="129"/>
      <c r="E8" s="129"/>
      <c r="F8" s="129"/>
      <c r="G8" s="129"/>
      <c r="H8" s="129"/>
      <c r="I8" s="129"/>
      <c r="J8" s="16"/>
      <c r="K8" s="129"/>
      <c r="L8" s="129"/>
      <c r="M8" s="129"/>
      <c r="N8" s="129"/>
      <c r="O8" s="129"/>
      <c r="P8" s="129"/>
    </row>
    <row r="9" spans="1:18" ht="18" customHeight="1" x14ac:dyDescent="0.25">
      <c r="A9" s="17"/>
      <c r="B9" s="18"/>
      <c r="C9" s="18"/>
      <c r="D9" s="18"/>
      <c r="E9" s="15"/>
      <c r="F9" s="15"/>
      <c r="G9" s="19"/>
      <c r="H9" s="15"/>
      <c r="I9" s="15"/>
      <c r="J9" s="20"/>
      <c r="K9" s="15"/>
      <c r="L9" s="15"/>
      <c r="M9" s="15"/>
      <c r="N9" s="15"/>
      <c r="O9" s="15"/>
      <c r="P9" s="21" t="s">
        <v>15</v>
      </c>
    </row>
    <row r="10" spans="1:18" ht="17.25" customHeight="1" x14ac:dyDescent="0.2">
      <c r="A10" s="149" t="s">
        <v>12</v>
      </c>
      <c r="B10" s="138" t="s">
        <v>13</v>
      </c>
      <c r="C10" s="138" t="s">
        <v>10</v>
      </c>
      <c r="D10" s="143" t="s">
        <v>11</v>
      </c>
      <c r="E10" s="141" t="s">
        <v>0</v>
      </c>
      <c r="F10" s="142"/>
      <c r="G10" s="142"/>
      <c r="H10" s="142"/>
      <c r="I10" s="134"/>
      <c r="J10" s="146" t="s">
        <v>1</v>
      </c>
      <c r="K10" s="142"/>
      <c r="L10" s="142"/>
      <c r="M10" s="142"/>
      <c r="N10" s="142"/>
      <c r="O10" s="134"/>
      <c r="P10" s="135" t="s">
        <v>2</v>
      </c>
    </row>
    <row r="11" spans="1:18" ht="12.75" x14ac:dyDescent="0.2">
      <c r="A11" s="150"/>
      <c r="B11" s="136"/>
      <c r="C11" s="136"/>
      <c r="D11" s="144"/>
      <c r="E11" s="140" t="s">
        <v>3</v>
      </c>
      <c r="F11" s="139" t="s">
        <v>4</v>
      </c>
      <c r="G11" s="133" t="s">
        <v>5</v>
      </c>
      <c r="H11" s="134"/>
      <c r="I11" s="139" t="s">
        <v>6</v>
      </c>
      <c r="J11" s="156" t="s">
        <v>3</v>
      </c>
      <c r="K11" s="139" t="s">
        <v>9</v>
      </c>
      <c r="L11" s="140" t="s">
        <v>4</v>
      </c>
      <c r="M11" s="133" t="s">
        <v>5</v>
      </c>
      <c r="N11" s="134"/>
      <c r="O11" s="139" t="s">
        <v>6</v>
      </c>
      <c r="P11" s="136"/>
    </row>
    <row r="12" spans="1:18" ht="12.75" x14ac:dyDescent="0.2">
      <c r="A12" s="150"/>
      <c r="B12" s="136"/>
      <c r="C12" s="136"/>
      <c r="D12" s="144"/>
      <c r="E12" s="136"/>
      <c r="F12" s="136"/>
      <c r="G12" s="140" t="s">
        <v>7</v>
      </c>
      <c r="H12" s="140" t="s">
        <v>8</v>
      </c>
      <c r="I12" s="136"/>
      <c r="J12" s="157"/>
      <c r="K12" s="159"/>
      <c r="L12" s="136"/>
      <c r="M12" s="140" t="s">
        <v>7</v>
      </c>
      <c r="N12" s="139" t="s">
        <v>8</v>
      </c>
      <c r="O12" s="136"/>
      <c r="P12" s="136"/>
    </row>
    <row r="13" spans="1:18" ht="50.25" customHeight="1" x14ac:dyDescent="0.2">
      <c r="A13" s="151"/>
      <c r="B13" s="137"/>
      <c r="C13" s="137"/>
      <c r="D13" s="145"/>
      <c r="E13" s="137"/>
      <c r="F13" s="137"/>
      <c r="G13" s="137"/>
      <c r="H13" s="137"/>
      <c r="I13" s="137"/>
      <c r="J13" s="158"/>
      <c r="K13" s="160"/>
      <c r="L13" s="137"/>
      <c r="M13" s="137"/>
      <c r="N13" s="137"/>
      <c r="O13" s="137"/>
      <c r="P13" s="137"/>
    </row>
    <row r="14" spans="1:18" x14ac:dyDescent="0.2">
      <c r="A14" s="22">
        <v>1</v>
      </c>
      <c r="B14" s="22">
        <v>2</v>
      </c>
      <c r="C14" s="22">
        <v>3</v>
      </c>
      <c r="D14" s="23">
        <v>4</v>
      </c>
      <c r="E14" s="22">
        <v>5</v>
      </c>
      <c r="F14" s="22">
        <v>6</v>
      </c>
      <c r="G14" s="22">
        <v>7</v>
      </c>
      <c r="H14" s="22">
        <v>8</v>
      </c>
      <c r="I14" s="22">
        <v>9</v>
      </c>
      <c r="J14" s="24">
        <v>10</v>
      </c>
      <c r="K14" s="22">
        <v>11</v>
      </c>
      <c r="L14" s="22">
        <v>12</v>
      </c>
      <c r="M14" s="22">
        <v>13</v>
      </c>
      <c r="N14" s="22">
        <v>14</v>
      </c>
      <c r="O14" s="22">
        <v>15</v>
      </c>
      <c r="P14" s="22">
        <v>16</v>
      </c>
    </row>
    <row r="15" spans="1:18" ht="15.75" x14ac:dyDescent="0.2">
      <c r="A15" s="97" t="s">
        <v>142</v>
      </c>
      <c r="B15" s="38"/>
      <c r="C15" s="97"/>
      <c r="D15" s="98" t="s">
        <v>143</v>
      </c>
      <c r="E15" s="99">
        <f>E17</f>
        <v>1027600</v>
      </c>
      <c r="F15" s="99">
        <f t="shared" ref="F15:P15" si="0">F17</f>
        <v>1027600</v>
      </c>
      <c r="G15" s="99">
        <f t="shared" si="0"/>
        <v>842300</v>
      </c>
      <c r="H15" s="99">
        <f t="shared" si="0"/>
        <v>0</v>
      </c>
      <c r="I15" s="99">
        <f t="shared" si="0"/>
        <v>0</v>
      </c>
      <c r="J15" s="99">
        <f t="shared" si="0"/>
        <v>0</v>
      </c>
      <c r="K15" s="99">
        <f t="shared" si="0"/>
        <v>0</v>
      </c>
      <c r="L15" s="99">
        <f t="shared" si="0"/>
        <v>0</v>
      </c>
      <c r="M15" s="99">
        <f t="shared" si="0"/>
        <v>0</v>
      </c>
      <c r="N15" s="99">
        <f t="shared" si="0"/>
        <v>0</v>
      </c>
      <c r="O15" s="99">
        <f t="shared" si="0"/>
        <v>0</v>
      </c>
      <c r="P15" s="99">
        <f t="shared" si="0"/>
        <v>1027600</v>
      </c>
      <c r="R15" s="13"/>
    </row>
    <row r="16" spans="1:18" ht="15.75" x14ac:dyDescent="0.2">
      <c r="A16" s="97" t="s">
        <v>144</v>
      </c>
      <c r="B16" s="38"/>
      <c r="C16" s="97"/>
      <c r="D16" s="101" t="s">
        <v>143</v>
      </c>
      <c r="E16" s="110"/>
      <c r="F16" s="110"/>
      <c r="G16" s="110"/>
      <c r="H16" s="110"/>
      <c r="I16" s="110"/>
      <c r="J16" s="111"/>
      <c r="K16" s="110"/>
      <c r="L16" s="110"/>
      <c r="M16" s="110"/>
      <c r="N16" s="110"/>
      <c r="O16" s="110"/>
      <c r="P16" s="110"/>
      <c r="R16" s="13"/>
    </row>
    <row r="17" spans="1:18" ht="30" x14ac:dyDescent="0.2">
      <c r="A17" s="38" t="s">
        <v>145</v>
      </c>
      <c r="B17" s="38" t="s">
        <v>28</v>
      </c>
      <c r="C17" s="38" t="s">
        <v>29</v>
      </c>
      <c r="D17" s="55" t="s">
        <v>30</v>
      </c>
      <c r="E17" s="103">
        <v>1027600</v>
      </c>
      <c r="F17" s="103">
        <f>E17-I17</f>
        <v>1027600</v>
      </c>
      <c r="G17" s="103">
        <v>842300</v>
      </c>
      <c r="H17" s="103">
        <v>0</v>
      </c>
      <c r="I17" s="103">
        <v>0</v>
      </c>
      <c r="J17" s="103">
        <v>0</v>
      </c>
      <c r="K17" s="103">
        <v>0</v>
      </c>
      <c r="L17" s="103">
        <v>0</v>
      </c>
      <c r="M17" s="103">
        <v>0</v>
      </c>
      <c r="N17" s="103">
        <v>0</v>
      </c>
      <c r="O17" s="103">
        <v>0</v>
      </c>
      <c r="P17" s="103">
        <f>E17+J17</f>
        <v>1027600</v>
      </c>
      <c r="R17" s="13"/>
    </row>
    <row r="18" spans="1:18" ht="15.75" x14ac:dyDescent="0.2">
      <c r="A18" s="97" t="s">
        <v>199</v>
      </c>
      <c r="B18" s="97"/>
      <c r="C18" s="97"/>
      <c r="D18" s="98" t="s">
        <v>200</v>
      </c>
      <c r="E18" s="100">
        <f>E20+E21</f>
        <v>-24769103.799999997</v>
      </c>
      <c r="F18" s="100">
        <f t="shared" ref="F18:P18" si="1">F20+F21</f>
        <v>-24769103.799999997</v>
      </c>
      <c r="G18" s="99">
        <f t="shared" si="1"/>
        <v>0</v>
      </c>
      <c r="H18" s="99">
        <f t="shared" si="1"/>
        <v>0</v>
      </c>
      <c r="I18" s="99">
        <f t="shared" si="1"/>
        <v>0</v>
      </c>
      <c r="J18" s="100">
        <f t="shared" si="1"/>
        <v>-100025396.2</v>
      </c>
      <c r="K18" s="100">
        <f t="shared" si="1"/>
        <v>-100025396.2</v>
      </c>
      <c r="L18" s="100">
        <f t="shared" si="1"/>
        <v>0</v>
      </c>
      <c r="M18" s="100">
        <f t="shared" si="1"/>
        <v>0</v>
      </c>
      <c r="N18" s="100">
        <f t="shared" si="1"/>
        <v>0</v>
      </c>
      <c r="O18" s="100">
        <f t="shared" si="1"/>
        <v>-100025396.2</v>
      </c>
      <c r="P18" s="99">
        <f t="shared" si="1"/>
        <v>-124794500</v>
      </c>
      <c r="R18" s="13"/>
    </row>
    <row r="19" spans="1:18" ht="15.75" x14ac:dyDescent="0.2">
      <c r="A19" s="97" t="s">
        <v>201</v>
      </c>
      <c r="B19" s="97"/>
      <c r="C19" s="97"/>
      <c r="D19" s="101" t="s">
        <v>200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R19" s="13"/>
    </row>
    <row r="20" spans="1:18" ht="30" x14ac:dyDescent="0.2">
      <c r="A20" s="38" t="s">
        <v>202</v>
      </c>
      <c r="B20" s="38" t="s">
        <v>28</v>
      </c>
      <c r="C20" s="38" t="s">
        <v>29</v>
      </c>
      <c r="D20" s="55" t="s">
        <v>30</v>
      </c>
      <c r="E20" s="103">
        <v>650000</v>
      </c>
      <c r="F20" s="103">
        <f>E20-I20</f>
        <v>650000</v>
      </c>
      <c r="G20" s="103">
        <v>0</v>
      </c>
      <c r="H20" s="103">
        <v>0</v>
      </c>
      <c r="I20" s="103">
        <v>0</v>
      </c>
      <c r="J20" s="103">
        <v>0</v>
      </c>
      <c r="K20" s="103">
        <v>0</v>
      </c>
      <c r="L20" s="103">
        <v>0</v>
      </c>
      <c r="M20" s="103">
        <v>0</v>
      </c>
      <c r="N20" s="103">
        <v>0</v>
      </c>
      <c r="O20" s="103">
        <v>0</v>
      </c>
      <c r="P20" s="103">
        <f>E20+J20</f>
        <v>650000</v>
      </c>
      <c r="R20" s="13"/>
    </row>
    <row r="21" spans="1:18" x14ac:dyDescent="0.2">
      <c r="A21" s="38" t="s">
        <v>281</v>
      </c>
      <c r="B21" s="38" t="s">
        <v>282</v>
      </c>
      <c r="C21" s="38" t="s">
        <v>219</v>
      </c>
      <c r="D21" s="55" t="s">
        <v>283</v>
      </c>
      <c r="E21" s="106">
        <f>-95444500+70025396.2</f>
        <v>-25419103.799999997</v>
      </c>
      <c r="F21" s="106">
        <f>E21-I21</f>
        <v>-25419103.799999997</v>
      </c>
      <c r="G21" s="103">
        <v>0</v>
      </c>
      <c r="H21" s="103">
        <v>0</v>
      </c>
      <c r="I21" s="103">
        <v>0</v>
      </c>
      <c r="J21" s="106">
        <f>-30000000-70025396.2</f>
        <v>-100025396.2</v>
      </c>
      <c r="K21" s="106">
        <f>J21</f>
        <v>-100025396.2</v>
      </c>
      <c r="L21" s="103">
        <v>0</v>
      </c>
      <c r="M21" s="103">
        <v>0</v>
      </c>
      <c r="N21" s="103">
        <v>0</v>
      </c>
      <c r="O21" s="106">
        <f>K21</f>
        <v>-100025396.2</v>
      </c>
      <c r="P21" s="103">
        <f>E21+J21</f>
        <v>-125444500</v>
      </c>
      <c r="R21" s="13"/>
    </row>
    <row r="22" spans="1:18" ht="31.5" x14ac:dyDescent="0.2">
      <c r="A22" s="97" t="s">
        <v>83</v>
      </c>
      <c r="B22" s="38"/>
      <c r="C22" s="97"/>
      <c r="D22" s="98" t="s">
        <v>84</v>
      </c>
      <c r="E22" s="99">
        <f>E26+E27+E24</f>
        <v>-5000000</v>
      </c>
      <c r="F22" s="99">
        <f t="shared" ref="F22:P22" si="2">F26+F27+F24</f>
        <v>-5000000</v>
      </c>
      <c r="G22" s="99">
        <f t="shared" si="2"/>
        <v>0</v>
      </c>
      <c r="H22" s="99">
        <f t="shared" si="2"/>
        <v>0</v>
      </c>
      <c r="I22" s="99">
        <f t="shared" si="2"/>
        <v>0</v>
      </c>
      <c r="J22" s="100">
        <f t="shared" si="2"/>
        <v>263667863.69999999</v>
      </c>
      <c r="K22" s="100">
        <f t="shared" si="2"/>
        <v>263667863.69999999</v>
      </c>
      <c r="L22" s="99">
        <f t="shared" si="2"/>
        <v>0</v>
      </c>
      <c r="M22" s="99">
        <f t="shared" si="2"/>
        <v>0</v>
      </c>
      <c r="N22" s="99">
        <f t="shared" si="2"/>
        <v>0</v>
      </c>
      <c r="O22" s="100">
        <f t="shared" si="2"/>
        <v>263667863.69999999</v>
      </c>
      <c r="P22" s="100">
        <f t="shared" si="2"/>
        <v>258667863.69999999</v>
      </c>
      <c r="R22" s="13"/>
    </row>
    <row r="23" spans="1:18" ht="31.5" x14ac:dyDescent="0.2">
      <c r="A23" s="97" t="s">
        <v>85</v>
      </c>
      <c r="B23" s="38"/>
      <c r="C23" s="97"/>
      <c r="D23" s="101" t="s">
        <v>84</v>
      </c>
      <c r="E23" s="61"/>
      <c r="F23" s="61"/>
      <c r="G23" s="61"/>
      <c r="H23" s="61"/>
      <c r="I23" s="61"/>
      <c r="J23" s="62"/>
      <c r="K23" s="61"/>
      <c r="L23" s="61"/>
      <c r="M23" s="61"/>
      <c r="N23" s="61"/>
      <c r="O23" s="61"/>
      <c r="P23" s="61"/>
      <c r="R23" s="13"/>
    </row>
    <row r="24" spans="1:18" ht="30" x14ac:dyDescent="0.2">
      <c r="A24" s="38" t="s">
        <v>171</v>
      </c>
      <c r="B24" s="38" t="s">
        <v>172</v>
      </c>
      <c r="C24" s="38"/>
      <c r="D24" s="55" t="s">
        <v>173</v>
      </c>
      <c r="E24" s="103">
        <f>E25</f>
        <v>-5000000</v>
      </c>
      <c r="F24" s="103">
        <f t="shared" ref="F24:P24" si="3">F25</f>
        <v>-5000000</v>
      </c>
      <c r="G24" s="103">
        <f t="shared" si="3"/>
        <v>0</v>
      </c>
      <c r="H24" s="103">
        <f t="shared" si="3"/>
        <v>0</v>
      </c>
      <c r="I24" s="103">
        <f t="shared" si="3"/>
        <v>0</v>
      </c>
      <c r="J24" s="103">
        <f t="shared" si="3"/>
        <v>0</v>
      </c>
      <c r="K24" s="103">
        <f t="shared" si="3"/>
        <v>0</v>
      </c>
      <c r="L24" s="103">
        <f t="shared" si="3"/>
        <v>0</v>
      </c>
      <c r="M24" s="103">
        <f t="shared" si="3"/>
        <v>0</v>
      </c>
      <c r="N24" s="103">
        <f t="shared" si="3"/>
        <v>0</v>
      </c>
      <c r="O24" s="103">
        <f t="shared" si="3"/>
        <v>0</v>
      </c>
      <c r="P24" s="103">
        <f t="shared" si="3"/>
        <v>-5000000</v>
      </c>
      <c r="R24" s="13"/>
    </row>
    <row r="25" spans="1:18" ht="30" x14ac:dyDescent="0.2">
      <c r="A25" s="39" t="s">
        <v>174</v>
      </c>
      <c r="B25" s="39" t="s">
        <v>175</v>
      </c>
      <c r="C25" s="39" t="s">
        <v>176</v>
      </c>
      <c r="D25" s="41" t="s">
        <v>177</v>
      </c>
      <c r="E25" s="61">
        <v>-5000000</v>
      </c>
      <c r="F25" s="61">
        <f t="shared" ref="F25" si="4">E25-I25</f>
        <v>-5000000</v>
      </c>
      <c r="G25" s="61">
        <v>0</v>
      </c>
      <c r="H25" s="61">
        <v>0</v>
      </c>
      <c r="I25" s="61">
        <v>0</v>
      </c>
      <c r="J25" s="62">
        <v>0</v>
      </c>
      <c r="K25" s="61">
        <v>0</v>
      </c>
      <c r="L25" s="61">
        <f t="shared" ref="L25" si="5">J25-O25</f>
        <v>0</v>
      </c>
      <c r="M25" s="61">
        <v>0</v>
      </c>
      <c r="N25" s="61">
        <v>0</v>
      </c>
      <c r="O25" s="61">
        <v>0</v>
      </c>
      <c r="P25" s="61">
        <f t="shared" ref="P25" si="6">E25+J25</f>
        <v>-5000000</v>
      </c>
      <c r="R25" s="13"/>
    </row>
    <row r="26" spans="1:18" ht="42.75" customHeight="1" x14ac:dyDescent="0.2">
      <c r="A26" s="38" t="s">
        <v>86</v>
      </c>
      <c r="B26" s="38" t="s">
        <v>87</v>
      </c>
      <c r="C26" s="38" t="s">
        <v>88</v>
      </c>
      <c r="D26" s="102" t="s">
        <v>89</v>
      </c>
      <c r="E26" s="103">
        <v>0</v>
      </c>
      <c r="F26" s="103">
        <v>0</v>
      </c>
      <c r="G26" s="103">
        <v>0</v>
      </c>
      <c r="H26" s="103">
        <v>0</v>
      </c>
      <c r="I26" s="103">
        <v>0</v>
      </c>
      <c r="J26" s="104">
        <f>233421917+5000000+4000000</f>
        <v>242421917</v>
      </c>
      <c r="K26" s="103">
        <f>J26</f>
        <v>242421917</v>
      </c>
      <c r="L26" s="103">
        <v>0</v>
      </c>
      <c r="M26" s="103">
        <v>0</v>
      </c>
      <c r="N26" s="103">
        <v>0</v>
      </c>
      <c r="O26" s="103">
        <f>K26</f>
        <v>242421917</v>
      </c>
      <c r="P26" s="103">
        <f>E26+J26</f>
        <v>242421917</v>
      </c>
      <c r="R26" s="13"/>
    </row>
    <row r="27" spans="1:18" ht="30" customHeight="1" x14ac:dyDescent="0.2">
      <c r="A27" s="38" t="s">
        <v>132</v>
      </c>
      <c r="B27" s="38" t="s">
        <v>133</v>
      </c>
      <c r="C27" s="38" t="s">
        <v>47</v>
      </c>
      <c r="D27" s="102" t="s">
        <v>134</v>
      </c>
      <c r="E27" s="103">
        <v>0</v>
      </c>
      <c r="F27" s="103">
        <v>0</v>
      </c>
      <c r="G27" s="103">
        <v>0</v>
      </c>
      <c r="H27" s="103">
        <v>0</v>
      </c>
      <c r="I27" s="103">
        <v>0</v>
      </c>
      <c r="J27" s="105">
        <v>21245946.699999999</v>
      </c>
      <c r="K27" s="106">
        <f>J27</f>
        <v>21245946.699999999</v>
      </c>
      <c r="L27" s="103">
        <v>0</v>
      </c>
      <c r="M27" s="103">
        <v>0</v>
      </c>
      <c r="N27" s="103">
        <v>0</v>
      </c>
      <c r="O27" s="106">
        <f>K27</f>
        <v>21245946.699999999</v>
      </c>
      <c r="P27" s="106">
        <f>E27+J27</f>
        <v>21245946.699999999</v>
      </c>
      <c r="R27" s="13"/>
    </row>
    <row r="28" spans="1:18" ht="31.5" x14ac:dyDescent="0.2">
      <c r="A28" s="66" t="s">
        <v>39</v>
      </c>
      <c r="B28" s="67"/>
      <c r="C28" s="66"/>
      <c r="D28" s="68" t="s">
        <v>40</v>
      </c>
      <c r="E28" s="86">
        <f>E30+E32+E31+E33</f>
        <v>5043000</v>
      </c>
      <c r="F28" s="86">
        <f t="shared" ref="F28:P28" si="7">F30+F32+F31+F33</f>
        <v>5043000</v>
      </c>
      <c r="G28" s="86">
        <f t="shared" si="7"/>
        <v>0</v>
      </c>
      <c r="H28" s="86">
        <f t="shared" si="7"/>
        <v>0</v>
      </c>
      <c r="I28" s="86">
        <f t="shared" si="7"/>
        <v>0</v>
      </c>
      <c r="J28" s="86">
        <f t="shared" si="7"/>
        <v>373688247</v>
      </c>
      <c r="K28" s="86">
        <f t="shared" si="7"/>
        <v>367688247</v>
      </c>
      <c r="L28" s="86">
        <f t="shared" si="7"/>
        <v>0</v>
      </c>
      <c r="M28" s="86">
        <f t="shared" si="7"/>
        <v>0</v>
      </c>
      <c r="N28" s="86">
        <f t="shared" si="7"/>
        <v>0</v>
      </c>
      <c r="O28" s="86">
        <f t="shared" si="7"/>
        <v>373688247</v>
      </c>
      <c r="P28" s="86">
        <f t="shared" si="7"/>
        <v>378731247</v>
      </c>
      <c r="R28" s="13"/>
    </row>
    <row r="29" spans="1:18" ht="31.5" x14ac:dyDescent="0.2">
      <c r="A29" s="66" t="s">
        <v>41</v>
      </c>
      <c r="B29" s="67"/>
      <c r="C29" s="66"/>
      <c r="D29" s="74" t="s">
        <v>40</v>
      </c>
      <c r="E29" s="90"/>
      <c r="F29" s="90"/>
      <c r="G29" s="90"/>
      <c r="H29" s="90"/>
      <c r="I29" s="90"/>
      <c r="J29" s="91"/>
      <c r="K29" s="90"/>
      <c r="L29" s="90"/>
      <c r="M29" s="90"/>
      <c r="N29" s="90"/>
      <c r="O29" s="90"/>
      <c r="P29" s="90"/>
      <c r="R29" s="13"/>
    </row>
    <row r="30" spans="1:18" s="82" customFormat="1" ht="30" x14ac:dyDescent="0.25">
      <c r="A30" s="67" t="s">
        <v>68</v>
      </c>
      <c r="B30" s="67" t="s">
        <v>28</v>
      </c>
      <c r="C30" s="67" t="s">
        <v>29</v>
      </c>
      <c r="D30" s="87" t="s">
        <v>30</v>
      </c>
      <c r="E30" s="80">
        <v>43000</v>
      </c>
      <c r="F30" s="80">
        <f>E30-I30</f>
        <v>43000</v>
      </c>
      <c r="G30" s="80">
        <v>0</v>
      </c>
      <c r="H30" s="80">
        <v>0</v>
      </c>
      <c r="I30" s="80">
        <v>0</v>
      </c>
      <c r="J30" s="81">
        <v>0</v>
      </c>
      <c r="K30" s="80">
        <v>0</v>
      </c>
      <c r="L30" s="80">
        <f>J30-O30</f>
        <v>0</v>
      </c>
      <c r="M30" s="80">
        <v>0</v>
      </c>
      <c r="N30" s="80">
        <v>0</v>
      </c>
      <c r="O30" s="80">
        <v>0</v>
      </c>
      <c r="P30" s="80">
        <f t="shared" ref="P30" si="8">E30+J30</f>
        <v>43000</v>
      </c>
      <c r="Q30" s="13"/>
      <c r="R30" s="13"/>
    </row>
    <row r="31" spans="1:18" s="82" customFormat="1" ht="45" x14ac:dyDescent="0.25">
      <c r="A31" s="38" t="s">
        <v>90</v>
      </c>
      <c r="B31" s="38" t="s">
        <v>91</v>
      </c>
      <c r="C31" s="38" t="s">
        <v>92</v>
      </c>
      <c r="D31" s="102" t="s">
        <v>93</v>
      </c>
      <c r="E31" s="103">
        <v>0</v>
      </c>
      <c r="F31" s="103">
        <v>0</v>
      </c>
      <c r="G31" s="103">
        <v>0</v>
      </c>
      <c r="H31" s="103">
        <v>0</v>
      </c>
      <c r="I31" s="103">
        <v>0</v>
      </c>
      <c r="J31" s="104">
        <f>357688247+10000000</f>
        <v>367688247</v>
      </c>
      <c r="K31" s="104">
        <f>J31</f>
        <v>367688247</v>
      </c>
      <c r="L31" s="103">
        <v>0</v>
      </c>
      <c r="M31" s="103">
        <v>0</v>
      </c>
      <c r="N31" s="103">
        <v>0</v>
      </c>
      <c r="O31" s="104">
        <f>J31</f>
        <v>367688247</v>
      </c>
      <c r="P31" s="103">
        <f>E31+J31</f>
        <v>367688247</v>
      </c>
      <c r="Q31" s="13"/>
      <c r="R31" s="13"/>
    </row>
    <row r="32" spans="1:18" s="82" customFormat="1" ht="19.5" customHeight="1" x14ac:dyDescent="0.25">
      <c r="A32" s="38" t="s">
        <v>80</v>
      </c>
      <c r="B32" s="38" t="s">
        <v>81</v>
      </c>
      <c r="C32" s="38" t="s">
        <v>47</v>
      </c>
      <c r="D32" s="55" t="s">
        <v>82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  <c r="J32" s="104">
        <v>6000000</v>
      </c>
      <c r="K32" s="104">
        <v>0</v>
      </c>
      <c r="L32" s="103">
        <v>0</v>
      </c>
      <c r="M32" s="103">
        <v>0</v>
      </c>
      <c r="N32" s="103">
        <v>0</v>
      </c>
      <c r="O32" s="104">
        <v>6000000</v>
      </c>
      <c r="P32" s="103">
        <f>E32+J32</f>
        <v>6000000</v>
      </c>
      <c r="Q32" s="13"/>
      <c r="R32" s="13"/>
    </row>
    <row r="33" spans="1:23" s="82" customFormat="1" ht="19.5" customHeight="1" x14ac:dyDescent="0.25">
      <c r="A33" s="38" t="s">
        <v>276</v>
      </c>
      <c r="B33" s="38" t="s">
        <v>275</v>
      </c>
      <c r="C33" s="38" t="s">
        <v>31</v>
      </c>
      <c r="D33" s="55" t="s">
        <v>278</v>
      </c>
      <c r="E33" s="103">
        <v>5000000</v>
      </c>
      <c r="F33" s="103">
        <f>E33+I33</f>
        <v>5000000</v>
      </c>
      <c r="G33" s="103"/>
      <c r="H33" s="103"/>
      <c r="I33" s="103"/>
      <c r="J33" s="104"/>
      <c r="K33" s="104"/>
      <c r="L33" s="103"/>
      <c r="M33" s="103"/>
      <c r="N33" s="103"/>
      <c r="O33" s="104"/>
      <c r="P33" s="103">
        <f>E33+J33</f>
        <v>5000000</v>
      </c>
      <c r="Q33" s="13"/>
      <c r="R33" s="13"/>
    </row>
    <row r="34" spans="1:23" s="73" customFormat="1" ht="31.5" x14ac:dyDescent="0.2">
      <c r="A34" s="66" t="s">
        <v>55</v>
      </c>
      <c r="B34" s="67"/>
      <c r="C34" s="66"/>
      <c r="D34" s="68" t="s">
        <v>56</v>
      </c>
      <c r="E34" s="69">
        <f>E37+E36</f>
        <v>177439958</v>
      </c>
      <c r="F34" s="69">
        <f t="shared" ref="F34:P34" si="9">F37+F36</f>
        <v>990000</v>
      </c>
      <c r="G34" s="69">
        <f t="shared" si="9"/>
        <v>0</v>
      </c>
      <c r="H34" s="69">
        <f t="shared" si="9"/>
        <v>0</v>
      </c>
      <c r="I34" s="69">
        <f t="shared" si="9"/>
        <v>176449958</v>
      </c>
      <c r="J34" s="69">
        <f t="shared" si="9"/>
        <v>0</v>
      </c>
      <c r="K34" s="69">
        <f t="shared" si="9"/>
        <v>0</v>
      </c>
      <c r="L34" s="69">
        <f t="shared" si="9"/>
        <v>0</v>
      </c>
      <c r="M34" s="69">
        <f t="shared" si="9"/>
        <v>0</v>
      </c>
      <c r="N34" s="69">
        <f t="shared" si="9"/>
        <v>0</v>
      </c>
      <c r="O34" s="69">
        <f t="shared" si="9"/>
        <v>0</v>
      </c>
      <c r="P34" s="69">
        <f t="shared" si="9"/>
        <v>177439958</v>
      </c>
      <c r="Q34" s="13"/>
      <c r="R34" s="13"/>
      <c r="S34" s="70"/>
      <c r="T34" s="71"/>
      <c r="U34" s="72"/>
      <c r="V34" s="71"/>
      <c r="W34" s="71"/>
    </row>
    <row r="35" spans="1:23" s="73" customFormat="1" ht="31.5" x14ac:dyDescent="0.2">
      <c r="A35" s="66" t="s">
        <v>57</v>
      </c>
      <c r="B35" s="67"/>
      <c r="C35" s="66"/>
      <c r="D35" s="74" t="s">
        <v>56</v>
      </c>
      <c r="E35" s="75"/>
      <c r="F35" s="75"/>
      <c r="G35" s="76"/>
      <c r="H35" s="76"/>
      <c r="I35" s="76"/>
      <c r="J35" s="76"/>
      <c r="K35" s="76"/>
      <c r="L35" s="77"/>
      <c r="M35" s="76"/>
      <c r="N35" s="76"/>
      <c r="O35" s="76"/>
      <c r="P35" s="75"/>
      <c r="Q35" s="13"/>
      <c r="R35" s="13"/>
      <c r="S35" s="70"/>
      <c r="T35" s="71"/>
      <c r="U35" s="72"/>
      <c r="V35" s="71"/>
      <c r="W35" s="71"/>
    </row>
    <row r="36" spans="1:23" s="73" customFormat="1" ht="30" x14ac:dyDescent="0.2">
      <c r="A36" s="38" t="s">
        <v>146</v>
      </c>
      <c r="B36" s="38" t="s">
        <v>28</v>
      </c>
      <c r="C36" s="38" t="s">
        <v>29</v>
      </c>
      <c r="D36" s="55" t="s">
        <v>30</v>
      </c>
      <c r="E36" s="103">
        <v>990000</v>
      </c>
      <c r="F36" s="103">
        <f>E36-I36</f>
        <v>990000</v>
      </c>
      <c r="G36" s="103">
        <v>0</v>
      </c>
      <c r="H36" s="103">
        <v>0</v>
      </c>
      <c r="I36" s="103">
        <v>0</v>
      </c>
      <c r="J36" s="103">
        <v>0</v>
      </c>
      <c r="K36" s="103">
        <v>0</v>
      </c>
      <c r="L36" s="103">
        <v>0</v>
      </c>
      <c r="M36" s="103">
        <v>0</v>
      </c>
      <c r="N36" s="103">
        <v>0</v>
      </c>
      <c r="O36" s="103">
        <v>0</v>
      </c>
      <c r="P36" s="103">
        <f>E36+J36</f>
        <v>990000</v>
      </c>
      <c r="Q36" s="13"/>
      <c r="R36" s="13"/>
      <c r="S36" s="70"/>
      <c r="T36" s="71"/>
      <c r="U36" s="72"/>
      <c r="V36" s="71"/>
      <c r="W36" s="71"/>
    </row>
    <row r="37" spans="1:23" s="82" customFormat="1" ht="30" x14ac:dyDescent="0.25">
      <c r="A37" s="67" t="s">
        <v>66</v>
      </c>
      <c r="B37" s="83" t="s">
        <v>67</v>
      </c>
      <c r="C37" s="84"/>
      <c r="D37" s="85" t="s">
        <v>65</v>
      </c>
      <c r="E37" s="80">
        <f>E38</f>
        <v>176449958</v>
      </c>
      <c r="F37" s="80">
        <f t="shared" ref="F37:P37" si="10">F38</f>
        <v>0</v>
      </c>
      <c r="G37" s="80">
        <f t="shared" si="10"/>
        <v>0</v>
      </c>
      <c r="H37" s="80">
        <f t="shared" si="10"/>
        <v>0</v>
      </c>
      <c r="I37" s="80">
        <f t="shared" si="10"/>
        <v>176449958</v>
      </c>
      <c r="J37" s="80">
        <f t="shared" si="10"/>
        <v>0</v>
      </c>
      <c r="K37" s="80">
        <f t="shared" si="10"/>
        <v>0</v>
      </c>
      <c r="L37" s="80">
        <f t="shared" si="10"/>
        <v>0</v>
      </c>
      <c r="M37" s="80">
        <f t="shared" si="10"/>
        <v>0</v>
      </c>
      <c r="N37" s="80">
        <f t="shared" si="10"/>
        <v>0</v>
      </c>
      <c r="O37" s="80">
        <f t="shared" si="10"/>
        <v>0</v>
      </c>
      <c r="P37" s="80">
        <f t="shared" si="10"/>
        <v>176449958</v>
      </c>
      <c r="Q37" s="13"/>
      <c r="R37" s="13"/>
    </row>
    <row r="38" spans="1:23" s="82" customFormat="1" ht="234" customHeight="1" x14ac:dyDescent="0.25">
      <c r="A38" s="39" t="s">
        <v>63</v>
      </c>
      <c r="B38" s="78" t="s">
        <v>62</v>
      </c>
      <c r="C38" s="78" t="s">
        <v>64</v>
      </c>
      <c r="D38" s="79" t="s">
        <v>61</v>
      </c>
      <c r="E38" s="77">
        <v>176449958</v>
      </c>
      <c r="F38" s="77">
        <f>E38-I38</f>
        <v>0</v>
      </c>
      <c r="G38" s="77">
        <v>0</v>
      </c>
      <c r="H38" s="77">
        <v>0</v>
      </c>
      <c r="I38" s="77">
        <v>176449958</v>
      </c>
      <c r="J38" s="89"/>
      <c r="K38" s="77"/>
      <c r="L38" s="77"/>
      <c r="M38" s="77"/>
      <c r="N38" s="77"/>
      <c r="O38" s="77"/>
      <c r="P38" s="77">
        <f t="shared" ref="P38" si="11">E38+J38</f>
        <v>176449958</v>
      </c>
      <c r="Q38" s="13"/>
      <c r="R38" s="13"/>
    </row>
    <row r="39" spans="1:23" s="73" customFormat="1" ht="31.5" x14ac:dyDescent="0.2">
      <c r="A39" s="66" t="s">
        <v>58</v>
      </c>
      <c r="B39" s="66"/>
      <c r="C39" s="66"/>
      <c r="D39" s="68" t="s">
        <v>59</v>
      </c>
      <c r="E39" s="69">
        <f>E44+E47+E41+E43+E42</f>
        <v>4269400</v>
      </c>
      <c r="F39" s="69">
        <f t="shared" ref="F39:P39" si="12">F44+F47+F41+F43+F42</f>
        <v>3409400</v>
      </c>
      <c r="G39" s="69">
        <f t="shared" si="12"/>
        <v>0</v>
      </c>
      <c r="H39" s="69">
        <f t="shared" si="12"/>
        <v>0</v>
      </c>
      <c r="I39" s="69">
        <f t="shared" si="12"/>
        <v>860000</v>
      </c>
      <c r="J39" s="69">
        <f t="shared" si="12"/>
        <v>36552239</v>
      </c>
      <c r="K39" s="69">
        <f t="shared" si="12"/>
        <v>36552239</v>
      </c>
      <c r="L39" s="69">
        <f t="shared" si="12"/>
        <v>0</v>
      </c>
      <c r="M39" s="69">
        <f t="shared" si="12"/>
        <v>0</v>
      </c>
      <c r="N39" s="69">
        <f t="shared" si="12"/>
        <v>0</v>
      </c>
      <c r="O39" s="69">
        <f t="shared" si="12"/>
        <v>36552239</v>
      </c>
      <c r="P39" s="69">
        <f t="shared" si="12"/>
        <v>40821639</v>
      </c>
      <c r="Q39" s="13"/>
      <c r="R39" s="13"/>
      <c r="S39" s="70"/>
      <c r="T39" s="71"/>
      <c r="U39" s="72"/>
      <c r="V39" s="71"/>
      <c r="W39" s="71"/>
    </row>
    <row r="40" spans="1:23" s="73" customFormat="1" ht="31.5" x14ac:dyDescent="0.2">
      <c r="A40" s="66" t="s">
        <v>60</v>
      </c>
      <c r="B40" s="66"/>
      <c r="C40" s="66"/>
      <c r="D40" s="74" t="s">
        <v>59</v>
      </c>
      <c r="E40" s="75"/>
      <c r="F40" s="75"/>
      <c r="G40" s="76"/>
      <c r="H40" s="76"/>
      <c r="I40" s="76"/>
      <c r="J40" s="76"/>
      <c r="K40" s="76"/>
      <c r="L40" s="77"/>
      <c r="M40" s="76"/>
      <c r="N40" s="76"/>
      <c r="O40" s="76"/>
      <c r="P40" s="75"/>
      <c r="Q40" s="13"/>
      <c r="R40" s="13"/>
      <c r="S40" s="70"/>
      <c r="T40" s="71"/>
      <c r="U40" s="72"/>
      <c r="V40" s="71"/>
      <c r="W40" s="71"/>
    </row>
    <row r="41" spans="1:23" s="73" customFormat="1" x14ac:dyDescent="0.2">
      <c r="A41" s="38" t="s">
        <v>159</v>
      </c>
      <c r="B41" s="38" t="s">
        <v>160</v>
      </c>
      <c r="C41" s="38" t="s">
        <v>161</v>
      </c>
      <c r="D41" s="55" t="s">
        <v>162</v>
      </c>
      <c r="E41" s="103">
        <f>-80000+65300</f>
        <v>-14700</v>
      </c>
      <c r="F41" s="103">
        <f>E41-I41</f>
        <v>-14700</v>
      </c>
      <c r="G41" s="103">
        <v>0</v>
      </c>
      <c r="H41" s="103">
        <v>0</v>
      </c>
      <c r="I41" s="103">
        <v>0</v>
      </c>
      <c r="J41" s="104">
        <v>0</v>
      </c>
      <c r="K41" s="103">
        <v>0</v>
      </c>
      <c r="L41" s="103">
        <v>0</v>
      </c>
      <c r="M41" s="103">
        <v>0</v>
      </c>
      <c r="N41" s="103">
        <v>0</v>
      </c>
      <c r="O41" s="103">
        <v>0</v>
      </c>
      <c r="P41" s="103">
        <f>E41+J41</f>
        <v>-14700</v>
      </c>
      <c r="Q41" s="13"/>
      <c r="R41" s="13"/>
      <c r="S41" s="70"/>
      <c r="T41" s="71"/>
      <c r="U41" s="72"/>
      <c r="V41" s="71"/>
      <c r="W41" s="71"/>
    </row>
    <row r="42" spans="1:23" s="73" customFormat="1" x14ac:dyDescent="0.2">
      <c r="A42" s="38" t="s">
        <v>185</v>
      </c>
      <c r="B42" s="38" t="s">
        <v>186</v>
      </c>
      <c r="C42" s="38" t="s">
        <v>187</v>
      </c>
      <c r="D42" s="55" t="s">
        <v>188</v>
      </c>
      <c r="E42" s="103">
        <f>2300000+13100</f>
        <v>2313100</v>
      </c>
      <c r="F42" s="103">
        <f t="shared" ref="F42" si="13">E42-I42</f>
        <v>2313100</v>
      </c>
      <c r="G42" s="103">
        <v>0</v>
      </c>
      <c r="H42" s="103">
        <v>0</v>
      </c>
      <c r="I42" s="103">
        <v>0</v>
      </c>
      <c r="J42" s="104">
        <v>0</v>
      </c>
      <c r="K42" s="103">
        <v>0</v>
      </c>
      <c r="L42" s="103">
        <f t="shared" ref="L42" si="14">J42-O42</f>
        <v>0</v>
      </c>
      <c r="M42" s="103">
        <v>0</v>
      </c>
      <c r="N42" s="103">
        <v>0</v>
      </c>
      <c r="O42" s="103">
        <v>0</v>
      </c>
      <c r="P42" s="103">
        <f t="shared" ref="P42" si="15">E42+J42</f>
        <v>2313100</v>
      </c>
      <c r="Q42" s="13"/>
      <c r="R42" s="13"/>
      <c r="S42" s="70"/>
      <c r="T42" s="71"/>
      <c r="U42" s="72"/>
      <c r="V42" s="71"/>
      <c r="W42" s="71"/>
    </row>
    <row r="43" spans="1:23" s="73" customFormat="1" ht="30" x14ac:dyDescent="0.2">
      <c r="A43" s="38" t="s">
        <v>163</v>
      </c>
      <c r="B43" s="38" t="s">
        <v>164</v>
      </c>
      <c r="C43" s="38" t="s">
        <v>165</v>
      </c>
      <c r="D43" s="55" t="s">
        <v>166</v>
      </c>
      <c r="E43" s="103">
        <f>-59900+22200</f>
        <v>-37700</v>
      </c>
      <c r="F43" s="103">
        <f t="shared" ref="F43" si="16">E43-I43</f>
        <v>-37700</v>
      </c>
      <c r="G43" s="103">
        <v>0</v>
      </c>
      <c r="H43" s="103">
        <v>0</v>
      </c>
      <c r="I43" s="103">
        <v>0</v>
      </c>
      <c r="J43" s="104">
        <v>0</v>
      </c>
      <c r="K43" s="103">
        <v>0</v>
      </c>
      <c r="L43" s="103">
        <v>0</v>
      </c>
      <c r="M43" s="103">
        <v>0</v>
      </c>
      <c r="N43" s="103">
        <v>0</v>
      </c>
      <c r="O43" s="103">
        <v>0</v>
      </c>
      <c r="P43" s="103">
        <f>E43+J43</f>
        <v>-37700</v>
      </c>
      <c r="Q43" s="13"/>
      <c r="R43" s="13"/>
      <c r="S43" s="70"/>
      <c r="T43" s="71"/>
      <c r="U43" s="72"/>
      <c r="V43" s="71"/>
      <c r="W43" s="71"/>
    </row>
    <row r="44" spans="1:23" s="113" customFormat="1" x14ac:dyDescent="0.2">
      <c r="A44" s="38" t="s">
        <v>72</v>
      </c>
      <c r="B44" s="38" t="s">
        <v>52</v>
      </c>
      <c r="C44" s="38"/>
      <c r="D44" s="112" t="s">
        <v>53</v>
      </c>
      <c r="E44" s="80">
        <f>E46+E45</f>
        <v>2008700</v>
      </c>
      <c r="F44" s="80">
        <f t="shared" ref="F44:P44" si="17">F46+F45</f>
        <v>1148700</v>
      </c>
      <c r="G44" s="80">
        <f t="shared" si="17"/>
        <v>0</v>
      </c>
      <c r="H44" s="80">
        <f t="shared" si="17"/>
        <v>0</v>
      </c>
      <c r="I44" s="80">
        <f t="shared" si="17"/>
        <v>860000</v>
      </c>
      <c r="J44" s="80">
        <f t="shared" si="17"/>
        <v>0</v>
      </c>
      <c r="K44" s="80">
        <f t="shared" si="17"/>
        <v>0</v>
      </c>
      <c r="L44" s="80">
        <f t="shared" si="17"/>
        <v>0</v>
      </c>
      <c r="M44" s="80">
        <f t="shared" si="17"/>
        <v>0</v>
      </c>
      <c r="N44" s="80">
        <f t="shared" si="17"/>
        <v>0</v>
      </c>
      <c r="O44" s="80">
        <f t="shared" si="17"/>
        <v>0</v>
      </c>
      <c r="P44" s="80">
        <f t="shared" si="17"/>
        <v>2008700</v>
      </c>
      <c r="Q44" s="13"/>
      <c r="R44" s="13"/>
      <c r="T44" s="114"/>
    </row>
    <row r="45" spans="1:23" s="113" customFormat="1" ht="30" x14ac:dyDescent="0.2">
      <c r="A45" s="39" t="s">
        <v>191</v>
      </c>
      <c r="B45" s="39" t="s">
        <v>192</v>
      </c>
      <c r="C45" s="39" t="s">
        <v>54</v>
      </c>
      <c r="D45" s="41" t="s">
        <v>193</v>
      </c>
      <c r="E45" s="61">
        <f>10800</f>
        <v>10800</v>
      </c>
      <c r="F45" s="61">
        <f t="shared" ref="F45:F46" si="18">E45-I45</f>
        <v>10800</v>
      </c>
      <c r="G45" s="61">
        <v>0</v>
      </c>
      <c r="H45" s="61">
        <v>0</v>
      </c>
      <c r="I45" s="61">
        <v>0</v>
      </c>
      <c r="J45" s="62">
        <v>0</v>
      </c>
      <c r="K45" s="61">
        <v>0</v>
      </c>
      <c r="L45" s="61">
        <f t="shared" ref="L45:L46" si="19">J45-O45</f>
        <v>0</v>
      </c>
      <c r="M45" s="61">
        <v>0</v>
      </c>
      <c r="N45" s="61">
        <v>0</v>
      </c>
      <c r="O45" s="61">
        <v>0</v>
      </c>
      <c r="P45" s="61">
        <f t="shared" ref="P45:P46" si="20">E45+J45</f>
        <v>10800</v>
      </c>
      <c r="Q45" s="13"/>
      <c r="R45" s="13"/>
      <c r="T45" s="114"/>
    </row>
    <row r="46" spans="1:23" s="65" customFormat="1" ht="16.5" x14ac:dyDescent="0.25">
      <c r="A46" s="39" t="s">
        <v>73</v>
      </c>
      <c r="B46" s="39" t="s">
        <v>74</v>
      </c>
      <c r="C46" s="39" t="s">
        <v>54</v>
      </c>
      <c r="D46" s="41" t="s">
        <v>75</v>
      </c>
      <c r="E46" s="61">
        <f>998000+80000+59900+860000</f>
        <v>1997900</v>
      </c>
      <c r="F46" s="61">
        <f t="shared" si="18"/>
        <v>1137900</v>
      </c>
      <c r="G46" s="61">
        <v>0</v>
      </c>
      <c r="H46" s="61">
        <v>0</v>
      </c>
      <c r="I46" s="61">
        <v>860000</v>
      </c>
      <c r="J46" s="62">
        <v>0</v>
      </c>
      <c r="K46" s="61">
        <v>0</v>
      </c>
      <c r="L46" s="61">
        <f t="shared" si="19"/>
        <v>0</v>
      </c>
      <c r="M46" s="61">
        <v>0</v>
      </c>
      <c r="N46" s="61">
        <v>0</v>
      </c>
      <c r="O46" s="61">
        <v>0</v>
      </c>
      <c r="P46" s="61">
        <f t="shared" si="20"/>
        <v>1997900</v>
      </c>
      <c r="Q46" s="13"/>
      <c r="R46" s="13"/>
    </row>
    <row r="47" spans="1:23" s="65" customFormat="1" ht="45" x14ac:dyDescent="0.25">
      <c r="A47" s="38" t="s">
        <v>94</v>
      </c>
      <c r="B47" s="38" t="s">
        <v>95</v>
      </c>
      <c r="C47" s="38" t="s">
        <v>54</v>
      </c>
      <c r="D47" s="102" t="s">
        <v>96</v>
      </c>
      <c r="E47" s="103">
        <v>0</v>
      </c>
      <c r="F47" s="103">
        <v>0</v>
      </c>
      <c r="G47" s="103">
        <v>0</v>
      </c>
      <c r="H47" s="103">
        <v>0</v>
      </c>
      <c r="I47" s="103">
        <v>0</v>
      </c>
      <c r="J47" s="104">
        <v>36552239</v>
      </c>
      <c r="K47" s="104">
        <f>J47</f>
        <v>36552239</v>
      </c>
      <c r="L47" s="103">
        <v>0</v>
      </c>
      <c r="M47" s="103">
        <v>0</v>
      </c>
      <c r="N47" s="103">
        <v>0</v>
      </c>
      <c r="O47" s="104">
        <f>J47</f>
        <v>36552239</v>
      </c>
      <c r="P47" s="103">
        <f>E47+J47</f>
        <v>36552239</v>
      </c>
      <c r="Q47" s="13"/>
      <c r="R47" s="13"/>
    </row>
    <row r="48" spans="1:23" s="65" customFormat="1" ht="16.5" x14ac:dyDescent="0.25">
      <c r="A48" s="97" t="s">
        <v>147</v>
      </c>
      <c r="B48" s="39"/>
      <c r="C48" s="115"/>
      <c r="D48" s="98" t="s">
        <v>148</v>
      </c>
      <c r="E48" s="99">
        <f>E50+E51</f>
        <v>10124100</v>
      </c>
      <c r="F48" s="99">
        <f t="shared" ref="F48:P48" si="21">F50+F51</f>
        <v>10124100</v>
      </c>
      <c r="G48" s="99">
        <f t="shared" si="21"/>
        <v>553300</v>
      </c>
      <c r="H48" s="99">
        <f t="shared" si="21"/>
        <v>0</v>
      </c>
      <c r="I48" s="99">
        <f t="shared" si="21"/>
        <v>0</v>
      </c>
      <c r="J48" s="99">
        <f t="shared" si="21"/>
        <v>0</v>
      </c>
      <c r="K48" s="99">
        <f t="shared" si="21"/>
        <v>0</v>
      </c>
      <c r="L48" s="99">
        <f t="shared" si="21"/>
        <v>0</v>
      </c>
      <c r="M48" s="99">
        <f t="shared" si="21"/>
        <v>0</v>
      </c>
      <c r="N48" s="99">
        <f t="shared" si="21"/>
        <v>0</v>
      </c>
      <c r="O48" s="99">
        <f t="shared" si="21"/>
        <v>0</v>
      </c>
      <c r="P48" s="99">
        <f t="shared" si="21"/>
        <v>10124100</v>
      </c>
      <c r="Q48" s="13"/>
      <c r="R48" s="13"/>
    </row>
    <row r="49" spans="1:18" s="65" customFormat="1" ht="16.5" x14ac:dyDescent="0.25">
      <c r="A49" s="97" t="s">
        <v>149</v>
      </c>
      <c r="B49" s="38"/>
      <c r="C49" s="97"/>
      <c r="D49" s="101" t="s">
        <v>148</v>
      </c>
      <c r="E49" s="99"/>
      <c r="F49" s="99"/>
      <c r="G49" s="99"/>
      <c r="H49" s="99"/>
      <c r="I49" s="99"/>
      <c r="J49" s="107"/>
      <c r="K49" s="99"/>
      <c r="L49" s="103"/>
      <c r="M49" s="99"/>
      <c r="N49" s="99"/>
      <c r="O49" s="99"/>
      <c r="P49" s="99"/>
      <c r="Q49" s="13"/>
      <c r="R49" s="13"/>
    </row>
    <row r="50" spans="1:18" s="65" customFormat="1" ht="30" x14ac:dyDescent="0.25">
      <c r="A50" s="38" t="s">
        <v>150</v>
      </c>
      <c r="B50" s="38" t="s">
        <v>28</v>
      </c>
      <c r="C50" s="38" t="s">
        <v>29</v>
      </c>
      <c r="D50" s="102" t="s">
        <v>30</v>
      </c>
      <c r="E50" s="103">
        <v>675000</v>
      </c>
      <c r="F50" s="103">
        <f t="shared" ref="F50" si="22">E50-I50</f>
        <v>675000</v>
      </c>
      <c r="G50" s="103">
        <v>553300</v>
      </c>
      <c r="H50" s="103">
        <v>0</v>
      </c>
      <c r="I50" s="103">
        <v>0</v>
      </c>
      <c r="J50" s="104">
        <v>0</v>
      </c>
      <c r="K50" s="103">
        <v>0</v>
      </c>
      <c r="L50" s="103">
        <f t="shared" ref="L50" si="23">J50-O50</f>
        <v>0</v>
      </c>
      <c r="M50" s="103">
        <v>0</v>
      </c>
      <c r="N50" s="103">
        <v>0</v>
      </c>
      <c r="O50" s="103">
        <v>0</v>
      </c>
      <c r="P50" s="103">
        <f t="shared" ref="P50" si="24">E50+J50</f>
        <v>675000</v>
      </c>
      <c r="Q50" s="13"/>
      <c r="R50" s="13"/>
    </row>
    <row r="51" spans="1:18" s="65" customFormat="1" ht="16.5" x14ac:dyDescent="0.25">
      <c r="A51" s="38" t="s">
        <v>178</v>
      </c>
      <c r="B51" s="117" t="s">
        <v>179</v>
      </c>
      <c r="C51" s="118"/>
      <c r="D51" s="119" t="s">
        <v>180</v>
      </c>
      <c r="E51" s="103">
        <f>E52</f>
        <v>9449100</v>
      </c>
      <c r="F51" s="103">
        <f t="shared" ref="F51:P51" si="25">F52</f>
        <v>9449100</v>
      </c>
      <c r="G51" s="103">
        <f t="shared" si="25"/>
        <v>0</v>
      </c>
      <c r="H51" s="103">
        <f t="shared" si="25"/>
        <v>0</v>
      </c>
      <c r="I51" s="103">
        <f t="shared" si="25"/>
        <v>0</v>
      </c>
      <c r="J51" s="103">
        <f t="shared" si="25"/>
        <v>0</v>
      </c>
      <c r="K51" s="103">
        <f t="shared" si="25"/>
        <v>0</v>
      </c>
      <c r="L51" s="103">
        <f t="shared" si="25"/>
        <v>0</v>
      </c>
      <c r="M51" s="103">
        <f t="shared" si="25"/>
        <v>0</v>
      </c>
      <c r="N51" s="103">
        <f t="shared" si="25"/>
        <v>0</v>
      </c>
      <c r="O51" s="103">
        <f t="shared" si="25"/>
        <v>0</v>
      </c>
      <c r="P51" s="103">
        <f t="shared" si="25"/>
        <v>9449100</v>
      </c>
      <c r="Q51" s="13"/>
      <c r="R51" s="13"/>
    </row>
    <row r="52" spans="1:18" s="65" customFormat="1" ht="30" x14ac:dyDescent="0.25">
      <c r="A52" s="39" t="s">
        <v>181</v>
      </c>
      <c r="B52" s="120" t="s">
        <v>182</v>
      </c>
      <c r="C52" s="120" t="s">
        <v>183</v>
      </c>
      <c r="D52" s="121" t="s">
        <v>184</v>
      </c>
      <c r="E52" s="61">
        <f>3249100+6200000</f>
        <v>9449100</v>
      </c>
      <c r="F52" s="61">
        <f t="shared" ref="F52" si="26">E52-I52</f>
        <v>9449100</v>
      </c>
      <c r="G52" s="61">
        <v>0</v>
      </c>
      <c r="H52" s="61">
        <v>0</v>
      </c>
      <c r="I52" s="61">
        <v>0</v>
      </c>
      <c r="J52" s="61">
        <v>0</v>
      </c>
      <c r="K52" s="61">
        <v>0</v>
      </c>
      <c r="L52" s="61">
        <f t="shared" ref="L52" si="27">J52-O52</f>
        <v>0</v>
      </c>
      <c r="M52" s="61">
        <v>0</v>
      </c>
      <c r="N52" s="61">
        <v>0</v>
      </c>
      <c r="O52" s="61">
        <v>0</v>
      </c>
      <c r="P52" s="61">
        <f t="shared" ref="P52" si="28">E52+J52</f>
        <v>9449100</v>
      </c>
      <c r="Q52" s="13"/>
      <c r="R52" s="13"/>
    </row>
    <row r="53" spans="1:18" s="65" customFormat="1" ht="31.5" x14ac:dyDescent="0.25">
      <c r="A53" s="97" t="s">
        <v>97</v>
      </c>
      <c r="B53" s="97"/>
      <c r="C53" s="97"/>
      <c r="D53" s="98" t="s">
        <v>98</v>
      </c>
      <c r="E53" s="99">
        <f>E58+E59+E57+E55+E61+E60+E56</f>
        <v>7450000</v>
      </c>
      <c r="F53" s="99">
        <f t="shared" ref="F53:P53" si="29">F58+F59+F57+F55+F61+F60+F56</f>
        <v>7557400</v>
      </c>
      <c r="G53" s="99">
        <f t="shared" si="29"/>
        <v>0</v>
      </c>
      <c r="H53" s="99">
        <f t="shared" si="29"/>
        <v>0</v>
      </c>
      <c r="I53" s="99">
        <f t="shared" si="29"/>
        <v>-107400</v>
      </c>
      <c r="J53" s="99">
        <f t="shared" si="29"/>
        <v>924681911</v>
      </c>
      <c r="K53" s="99">
        <f t="shared" si="29"/>
        <v>924582791</v>
      </c>
      <c r="L53" s="99">
        <f t="shared" si="29"/>
        <v>99120</v>
      </c>
      <c r="M53" s="99">
        <f t="shared" si="29"/>
        <v>0</v>
      </c>
      <c r="N53" s="99">
        <f t="shared" si="29"/>
        <v>0</v>
      </c>
      <c r="O53" s="99">
        <f t="shared" si="29"/>
        <v>924582791</v>
      </c>
      <c r="P53" s="99">
        <f t="shared" si="29"/>
        <v>932131911</v>
      </c>
      <c r="Q53" s="13"/>
      <c r="R53" s="13"/>
    </row>
    <row r="54" spans="1:18" s="65" customFormat="1" ht="31.5" x14ac:dyDescent="0.25">
      <c r="A54" s="97" t="s">
        <v>99</v>
      </c>
      <c r="B54" s="97"/>
      <c r="C54" s="97"/>
      <c r="D54" s="101" t="s">
        <v>98</v>
      </c>
      <c r="E54" s="99"/>
      <c r="F54" s="99"/>
      <c r="G54" s="99"/>
      <c r="H54" s="99"/>
      <c r="I54" s="99"/>
      <c r="J54" s="107"/>
      <c r="K54" s="99"/>
      <c r="L54" s="103"/>
      <c r="M54" s="99"/>
      <c r="N54" s="99"/>
      <c r="O54" s="99"/>
      <c r="P54" s="99"/>
      <c r="Q54" s="13"/>
      <c r="R54" s="13"/>
    </row>
    <row r="55" spans="1:18" s="65" customFormat="1" ht="30" x14ac:dyDescent="0.25">
      <c r="A55" s="38" t="s">
        <v>203</v>
      </c>
      <c r="B55" s="38" t="s">
        <v>28</v>
      </c>
      <c r="C55" s="38" t="s">
        <v>29</v>
      </c>
      <c r="D55" s="55" t="s">
        <v>30</v>
      </c>
      <c r="E55" s="103">
        <v>0</v>
      </c>
      <c r="F55" s="103">
        <f>E55-I55</f>
        <v>107400</v>
      </c>
      <c r="G55" s="103">
        <v>0</v>
      </c>
      <c r="H55" s="103">
        <v>0</v>
      </c>
      <c r="I55" s="103">
        <v>-107400</v>
      </c>
      <c r="J55" s="103">
        <v>0</v>
      </c>
      <c r="K55" s="103">
        <v>0</v>
      </c>
      <c r="L55" s="103">
        <v>0</v>
      </c>
      <c r="M55" s="103">
        <v>0</v>
      </c>
      <c r="N55" s="103">
        <v>0</v>
      </c>
      <c r="O55" s="103">
        <v>0</v>
      </c>
      <c r="P55" s="103">
        <f>E55+J55</f>
        <v>0</v>
      </c>
      <c r="Q55" s="13"/>
      <c r="R55" s="13"/>
    </row>
    <row r="56" spans="1:18" s="65" customFormat="1" ht="45" x14ac:dyDescent="0.25">
      <c r="A56" s="38" t="s">
        <v>279</v>
      </c>
      <c r="B56" s="38" t="s">
        <v>277</v>
      </c>
      <c r="C56" s="38" t="s">
        <v>169</v>
      </c>
      <c r="D56" s="55" t="s">
        <v>280</v>
      </c>
      <c r="E56" s="103">
        <v>4450000</v>
      </c>
      <c r="F56" s="103">
        <f>E56-I56</f>
        <v>4450000</v>
      </c>
      <c r="G56" s="103">
        <v>0</v>
      </c>
      <c r="H56" s="103">
        <v>0</v>
      </c>
      <c r="I56" s="103">
        <v>0</v>
      </c>
      <c r="J56" s="104">
        <v>0</v>
      </c>
      <c r="K56" s="103">
        <v>0</v>
      </c>
      <c r="L56" s="103">
        <v>0</v>
      </c>
      <c r="M56" s="103">
        <v>0</v>
      </c>
      <c r="N56" s="103">
        <v>0</v>
      </c>
      <c r="O56" s="103">
        <v>0</v>
      </c>
      <c r="P56" s="103">
        <f>E56+J56</f>
        <v>4450000</v>
      </c>
      <c r="Q56" s="13"/>
      <c r="R56" s="13"/>
    </row>
    <row r="57" spans="1:18" s="65" customFormat="1" ht="16.5" x14ac:dyDescent="0.25">
      <c r="A57" s="38" t="s">
        <v>167</v>
      </c>
      <c r="B57" s="38" t="s">
        <v>168</v>
      </c>
      <c r="C57" s="38" t="s">
        <v>169</v>
      </c>
      <c r="D57" s="55" t="s">
        <v>170</v>
      </c>
      <c r="E57" s="103">
        <v>3000000</v>
      </c>
      <c r="F57" s="103">
        <f t="shared" ref="F57" si="30">E57-I57</f>
        <v>3000000</v>
      </c>
      <c r="G57" s="103">
        <v>0</v>
      </c>
      <c r="H57" s="103">
        <v>0</v>
      </c>
      <c r="I57" s="103">
        <v>0</v>
      </c>
      <c r="J57" s="104">
        <v>0</v>
      </c>
      <c r="K57" s="103">
        <v>0</v>
      </c>
      <c r="L57" s="103">
        <f t="shared" ref="L57" si="31">J57-O57</f>
        <v>0</v>
      </c>
      <c r="M57" s="103">
        <v>0</v>
      </c>
      <c r="N57" s="103">
        <v>0</v>
      </c>
      <c r="O57" s="103">
        <v>0</v>
      </c>
      <c r="P57" s="103">
        <f t="shared" ref="P57" si="32">E57+J57</f>
        <v>3000000</v>
      </c>
      <c r="Q57" s="13"/>
      <c r="R57" s="13"/>
    </row>
    <row r="58" spans="1:18" s="65" customFormat="1" ht="45" x14ac:dyDescent="0.25">
      <c r="A58" s="38" t="s">
        <v>100</v>
      </c>
      <c r="B58" s="38" t="s">
        <v>101</v>
      </c>
      <c r="C58" s="38" t="s">
        <v>102</v>
      </c>
      <c r="D58" s="55" t="s">
        <v>103</v>
      </c>
      <c r="E58" s="103">
        <v>0</v>
      </c>
      <c r="F58" s="103">
        <v>0</v>
      </c>
      <c r="G58" s="103">
        <v>0</v>
      </c>
      <c r="H58" s="103">
        <v>0</v>
      </c>
      <c r="I58" s="103">
        <v>0</v>
      </c>
      <c r="J58" s="103">
        <v>875600000</v>
      </c>
      <c r="K58" s="103">
        <f>J58</f>
        <v>875600000</v>
      </c>
      <c r="L58" s="103">
        <f t="shared" ref="L58:N58" si="33">L106+L108</f>
        <v>0</v>
      </c>
      <c r="M58" s="103">
        <f t="shared" si="33"/>
        <v>0</v>
      </c>
      <c r="N58" s="103">
        <f t="shared" si="33"/>
        <v>0</v>
      </c>
      <c r="O58" s="103">
        <f>K58</f>
        <v>875600000</v>
      </c>
      <c r="P58" s="103">
        <f>E58+J58</f>
        <v>875600000</v>
      </c>
      <c r="Q58" s="13"/>
      <c r="R58" s="13"/>
    </row>
    <row r="59" spans="1:18" s="65" customFormat="1" ht="45" x14ac:dyDescent="0.25">
      <c r="A59" s="38" t="s">
        <v>104</v>
      </c>
      <c r="B59" s="38" t="s">
        <v>105</v>
      </c>
      <c r="C59" s="38" t="s">
        <v>106</v>
      </c>
      <c r="D59" s="55" t="s">
        <v>107</v>
      </c>
      <c r="E59" s="103">
        <v>0</v>
      </c>
      <c r="F59" s="103">
        <f>E59-I59</f>
        <v>0</v>
      </c>
      <c r="G59" s="103">
        <v>0</v>
      </c>
      <c r="H59" s="103">
        <v>0</v>
      </c>
      <c r="I59" s="103">
        <v>0</v>
      </c>
      <c r="J59" s="104">
        <v>50000000</v>
      </c>
      <c r="K59" s="104">
        <v>50000000</v>
      </c>
      <c r="L59" s="103">
        <v>0</v>
      </c>
      <c r="M59" s="103">
        <v>0</v>
      </c>
      <c r="N59" s="103">
        <v>0</v>
      </c>
      <c r="O59" s="104">
        <v>50000000</v>
      </c>
      <c r="P59" s="103">
        <f>E59+J59</f>
        <v>50000000</v>
      </c>
      <c r="Q59" s="13"/>
      <c r="R59" s="13"/>
    </row>
    <row r="60" spans="1:18" s="65" customFormat="1" ht="16.5" x14ac:dyDescent="0.25">
      <c r="A60" s="38" t="s">
        <v>238</v>
      </c>
      <c r="B60" s="38" t="s">
        <v>239</v>
      </c>
      <c r="C60" s="38" t="s">
        <v>47</v>
      </c>
      <c r="D60" s="55" t="s">
        <v>240</v>
      </c>
      <c r="E60" s="103">
        <v>0</v>
      </c>
      <c r="F60" s="103">
        <f>E60-I60</f>
        <v>0</v>
      </c>
      <c r="G60" s="103">
        <v>0</v>
      </c>
      <c r="H60" s="103">
        <v>0</v>
      </c>
      <c r="I60" s="103">
        <v>0</v>
      </c>
      <c r="J60" s="104">
        <f>-2000000+982791</f>
        <v>-1017209</v>
      </c>
      <c r="K60" s="104">
        <f>J60</f>
        <v>-1017209</v>
      </c>
      <c r="L60" s="103">
        <f t="shared" ref="L60" si="34">J60-O60</f>
        <v>0</v>
      </c>
      <c r="M60" s="103">
        <v>0</v>
      </c>
      <c r="N60" s="103">
        <v>0</v>
      </c>
      <c r="O60" s="104">
        <f>-2000000+982791</f>
        <v>-1017209</v>
      </c>
      <c r="P60" s="103">
        <f>E60+J60</f>
        <v>-1017209</v>
      </c>
      <c r="Q60" s="13"/>
      <c r="R60" s="13"/>
    </row>
    <row r="61" spans="1:18" s="65" customFormat="1" ht="16.5" x14ac:dyDescent="0.25">
      <c r="A61" s="38" t="s">
        <v>204</v>
      </c>
      <c r="B61" s="38" t="s">
        <v>205</v>
      </c>
      <c r="C61" s="38" t="s">
        <v>206</v>
      </c>
      <c r="D61" s="112" t="s">
        <v>207</v>
      </c>
      <c r="E61" s="103">
        <v>0</v>
      </c>
      <c r="F61" s="103">
        <f t="shared" ref="F61" si="35">E61-I61</f>
        <v>0</v>
      </c>
      <c r="G61" s="103">
        <v>0</v>
      </c>
      <c r="H61" s="103">
        <v>0</v>
      </c>
      <c r="I61" s="103">
        <v>0</v>
      </c>
      <c r="J61" s="104">
        <f>L61+O61</f>
        <v>99120</v>
      </c>
      <c r="K61" s="103">
        <v>0</v>
      </c>
      <c r="L61" s="103">
        <v>99120</v>
      </c>
      <c r="M61" s="103">
        <v>0</v>
      </c>
      <c r="N61" s="103">
        <v>0</v>
      </c>
      <c r="O61" s="103">
        <v>0</v>
      </c>
      <c r="P61" s="103">
        <f t="shared" ref="P61" si="36">E61+J61</f>
        <v>99120</v>
      </c>
      <c r="Q61" s="13"/>
      <c r="R61" s="13"/>
    </row>
    <row r="62" spans="1:18" s="65" customFormat="1" ht="31.5" x14ac:dyDescent="0.25">
      <c r="A62" s="97" t="s">
        <v>208</v>
      </c>
      <c r="B62" s="115"/>
      <c r="C62" s="115"/>
      <c r="D62" s="98" t="s">
        <v>209</v>
      </c>
      <c r="E62" s="99">
        <f>E64</f>
        <v>41000</v>
      </c>
      <c r="F62" s="99">
        <f t="shared" ref="F62:P62" si="37">F64</f>
        <v>41000</v>
      </c>
      <c r="G62" s="99">
        <f t="shared" si="37"/>
        <v>0</v>
      </c>
      <c r="H62" s="99">
        <f t="shared" si="37"/>
        <v>0</v>
      </c>
      <c r="I62" s="99">
        <f t="shared" si="37"/>
        <v>0</v>
      </c>
      <c r="J62" s="99">
        <f t="shared" si="37"/>
        <v>0</v>
      </c>
      <c r="K62" s="99">
        <f t="shared" si="37"/>
        <v>0</v>
      </c>
      <c r="L62" s="99">
        <f t="shared" si="37"/>
        <v>0</v>
      </c>
      <c r="M62" s="99">
        <f t="shared" si="37"/>
        <v>0</v>
      </c>
      <c r="N62" s="99">
        <f t="shared" si="37"/>
        <v>0</v>
      </c>
      <c r="O62" s="99">
        <f t="shared" si="37"/>
        <v>0</v>
      </c>
      <c r="P62" s="99">
        <f t="shared" si="37"/>
        <v>41000</v>
      </c>
      <c r="Q62" s="13"/>
      <c r="R62" s="13"/>
    </row>
    <row r="63" spans="1:18" s="65" customFormat="1" ht="31.5" x14ac:dyDescent="0.25">
      <c r="A63" s="97" t="s">
        <v>210</v>
      </c>
      <c r="B63" s="115"/>
      <c r="C63" s="115"/>
      <c r="D63" s="101" t="s">
        <v>209</v>
      </c>
      <c r="E63" s="61"/>
      <c r="F63" s="61"/>
      <c r="G63" s="61"/>
      <c r="H63" s="61"/>
      <c r="I63" s="61"/>
      <c r="J63" s="62"/>
      <c r="K63" s="61"/>
      <c r="L63" s="61"/>
      <c r="M63" s="61"/>
      <c r="N63" s="61"/>
      <c r="O63" s="61"/>
      <c r="P63" s="99"/>
      <c r="Q63" s="13"/>
      <c r="R63" s="13"/>
    </row>
    <row r="64" spans="1:18" s="65" customFormat="1" ht="30" x14ac:dyDescent="0.25">
      <c r="A64" s="38" t="s">
        <v>211</v>
      </c>
      <c r="B64" s="38" t="s">
        <v>28</v>
      </c>
      <c r="C64" s="38" t="s">
        <v>29</v>
      </c>
      <c r="D64" s="102" t="s">
        <v>30</v>
      </c>
      <c r="E64" s="103">
        <v>41000</v>
      </c>
      <c r="F64" s="103">
        <f>E64-I64</f>
        <v>41000</v>
      </c>
      <c r="G64" s="103">
        <v>0</v>
      </c>
      <c r="H64" s="103">
        <v>0</v>
      </c>
      <c r="I64" s="103">
        <v>0</v>
      </c>
      <c r="J64" s="104">
        <v>0</v>
      </c>
      <c r="K64" s="103">
        <v>0</v>
      </c>
      <c r="L64" s="103">
        <f>J64-O64</f>
        <v>0</v>
      </c>
      <c r="M64" s="103">
        <v>0</v>
      </c>
      <c r="N64" s="103">
        <v>0</v>
      </c>
      <c r="O64" s="103">
        <v>0</v>
      </c>
      <c r="P64" s="103">
        <f t="shared" ref="P64" si="38">E64+J64</f>
        <v>41000</v>
      </c>
      <c r="Q64" s="13"/>
      <c r="R64" s="13"/>
    </row>
    <row r="65" spans="1:18" s="65" customFormat="1" ht="31.5" x14ac:dyDescent="0.25">
      <c r="A65" s="97" t="s">
        <v>212</v>
      </c>
      <c r="B65" s="97"/>
      <c r="C65" s="97"/>
      <c r="D65" s="98" t="s">
        <v>213</v>
      </c>
      <c r="E65" s="99">
        <f>E67</f>
        <v>813000</v>
      </c>
      <c r="F65" s="99">
        <f t="shared" ref="F65:P65" si="39">F67</f>
        <v>313000</v>
      </c>
      <c r="G65" s="99">
        <f t="shared" si="39"/>
        <v>0</v>
      </c>
      <c r="H65" s="99">
        <f t="shared" si="39"/>
        <v>0</v>
      </c>
      <c r="I65" s="99">
        <f t="shared" si="39"/>
        <v>500000</v>
      </c>
      <c r="J65" s="99">
        <f t="shared" si="39"/>
        <v>0</v>
      </c>
      <c r="K65" s="99">
        <f t="shared" si="39"/>
        <v>0</v>
      </c>
      <c r="L65" s="99">
        <f t="shared" si="39"/>
        <v>0</v>
      </c>
      <c r="M65" s="99">
        <f t="shared" si="39"/>
        <v>0</v>
      </c>
      <c r="N65" s="99">
        <f t="shared" si="39"/>
        <v>0</v>
      </c>
      <c r="O65" s="99">
        <f t="shared" si="39"/>
        <v>0</v>
      </c>
      <c r="P65" s="99">
        <f t="shared" si="39"/>
        <v>813000</v>
      </c>
      <c r="Q65" s="13"/>
      <c r="R65" s="13"/>
    </row>
    <row r="66" spans="1:18" s="65" customFormat="1" ht="31.5" x14ac:dyDescent="0.25">
      <c r="A66" s="97" t="s">
        <v>214</v>
      </c>
      <c r="B66" s="97"/>
      <c r="C66" s="97"/>
      <c r="D66" s="101" t="s">
        <v>213</v>
      </c>
      <c r="E66" s="99"/>
      <c r="F66" s="99"/>
      <c r="G66" s="99"/>
      <c r="H66" s="99"/>
      <c r="I66" s="99"/>
      <c r="J66" s="107"/>
      <c r="K66" s="99"/>
      <c r="L66" s="99"/>
      <c r="M66" s="99"/>
      <c r="N66" s="99"/>
      <c r="O66" s="99"/>
      <c r="P66" s="99"/>
      <c r="Q66" s="13"/>
      <c r="R66" s="13"/>
    </row>
    <row r="67" spans="1:18" s="65" customFormat="1" ht="30" x14ac:dyDescent="0.25">
      <c r="A67" s="38" t="s">
        <v>215</v>
      </c>
      <c r="B67" s="38" t="s">
        <v>28</v>
      </c>
      <c r="C67" s="38" t="s">
        <v>29</v>
      </c>
      <c r="D67" s="102" t="s">
        <v>30</v>
      </c>
      <c r="E67" s="103">
        <v>813000</v>
      </c>
      <c r="F67" s="103">
        <f>E67-I67</f>
        <v>313000</v>
      </c>
      <c r="G67" s="103">
        <v>0</v>
      </c>
      <c r="H67" s="103">
        <v>0</v>
      </c>
      <c r="I67" s="103">
        <v>500000</v>
      </c>
      <c r="J67" s="104">
        <v>0</v>
      </c>
      <c r="K67" s="103">
        <v>0</v>
      </c>
      <c r="L67" s="103">
        <f>J67-O67</f>
        <v>0</v>
      </c>
      <c r="M67" s="103">
        <v>0</v>
      </c>
      <c r="N67" s="103">
        <v>0</v>
      </c>
      <c r="O67" s="103">
        <v>0</v>
      </c>
      <c r="P67" s="103">
        <f t="shared" ref="P67" si="40">E67+J67</f>
        <v>813000</v>
      </c>
      <c r="Q67" s="13"/>
      <c r="R67" s="13"/>
    </row>
    <row r="68" spans="1:18" s="65" customFormat="1" ht="16.5" x14ac:dyDescent="0.25">
      <c r="A68" s="97" t="s">
        <v>151</v>
      </c>
      <c r="B68" s="97"/>
      <c r="C68" s="97"/>
      <c r="D68" s="98" t="s">
        <v>152</v>
      </c>
      <c r="E68" s="99">
        <f>E70</f>
        <v>622700</v>
      </c>
      <c r="F68" s="99">
        <f t="shared" ref="F68:P68" si="41">F70</f>
        <v>334400</v>
      </c>
      <c r="G68" s="99">
        <f t="shared" si="41"/>
        <v>259400</v>
      </c>
      <c r="H68" s="99">
        <f t="shared" si="41"/>
        <v>0</v>
      </c>
      <c r="I68" s="99">
        <f t="shared" si="41"/>
        <v>288300</v>
      </c>
      <c r="J68" s="99">
        <f t="shared" si="41"/>
        <v>0</v>
      </c>
      <c r="K68" s="99">
        <f t="shared" si="41"/>
        <v>0</v>
      </c>
      <c r="L68" s="99">
        <f t="shared" si="41"/>
        <v>0</v>
      </c>
      <c r="M68" s="99">
        <f t="shared" si="41"/>
        <v>0</v>
      </c>
      <c r="N68" s="99">
        <f t="shared" si="41"/>
        <v>0</v>
      </c>
      <c r="O68" s="99">
        <f t="shared" si="41"/>
        <v>0</v>
      </c>
      <c r="P68" s="99">
        <f t="shared" si="41"/>
        <v>622700</v>
      </c>
      <c r="Q68" s="13"/>
      <c r="R68" s="13"/>
    </row>
    <row r="69" spans="1:18" s="65" customFormat="1" ht="16.5" x14ac:dyDescent="0.25">
      <c r="A69" s="97" t="s">
        <v>153</v>
      </c>
      <c r="B69" s="97"/>
      <c r="C69" s="97"/>
      <c r="D69" s="101" t="s">
        <v>152</v>
      </c>
      <c r="E69" s="99"/>
      <c r="F69" s="99"/>
      <c r="G69" s="99"/>
      <c r="H69" s="99"/>
      <c r="I69" s="99"/>
      <c r="J69" s="107"/>
      <c r="K69" s="99"/>
      <c r="L69" s="103"/>
      <c r="M69" s="99"/>
      <c r="N69" s="99"/>
      <c r="O69" s="99"/>
      <c r="P69" s="99"/>
      <c r="Q69" s="13"/>
      <c r="R69" s="13"/>
    </row>
    <row r="70" spans="1:18" s="65" customFormat="1" ht="30" x14ac:dyDescent="0.25">
      <c r="A70" s="38" t="s">
        <v>154</v>
      </c>
      <c r="B70" s="38" t="s">
        <v>28</v>
      </c>
      <c r="C70" s="38" t="s">
        <v>29</v>
      </c>
      <c r="D70" s="102" t="s">
        <v>30</v>
      </c>
      <c r="E70" s="103">
        <f>316500+306200</f>
        <v>622700</v>
      </c>
      <c r="F70" s="103">
        <f>E70-I70</f>
        <v>334400</v>
      </c>
      <c r="G70" s="103">
        <v>259400</v>
      </c>
      <c r="H70" s="103">
        <v>0</v>
      </c>
      <c r="I70" s="103">
        <v>288300</v>
      </c>
      <c r="J70" s="104">
        <v>0</v>
      </c>
      <c r="K70" s="103">
        <v>0</v>
      </c>
      <c r="L70" s="103">
        <f>J70-O70</f>
        <v>0</v>
      </c>
      <c r="M70" s="103">
        <v>0</v>
      </c>
      <c r="N70" s="103">
        <v>0</v>
      </c>
      <c r="O70" s="103">
        <v>0</v>
      </c>
      <c r="P70" s="103">
        <f t="shared" ref="P70" si="42">E70+J70</f>
        <v>622700</v>
      </c>
      <c r="Q70" s="13"/>
      <c r="R70" s="13"/>
    </row>
    <row r="71" spans="1:18" s="65" customFormat="1" ht="31.5" x14ac:dyDescent="0.25">
      <c r="A71" s="97" t="s">
        <v>108</v>
      </c>
      <c r="B71" s="97"/>
      <c r="C71" s="97"/>
      <c r="D71" s="98" t="s">
        <v>109</v>
      </c>
      <c r="E71" s="99">
        <f>E76+E74+E73+E77</f>
        <v>14713650</v>
      </c>
      <c r="F71" s="99">
        <f t="shared" ref="F71:P71" si="43">F76+F74+F73+F77</f>
        <v>6128800</v>
      </c>
      <c r="G71" s="99">
        <f t="shared" si="43"/>
        <v>672000</v>
      </c>
      <c r="H71" s="99">
        <f t="shared" si="43"/>
        <v>0</v>
      </c>
      <c r="I71" s="99">
        <f t="shared" si="43"/>
        <v>8584850</v>
      </c>
      <c r="J71" s="99">
        <f t="shared" si="43"/>
        <v>204000000</v>
      </c>
      <c r="K71" s="99">
        <f t="shared" si="43"/>
        <v>204000000</v>
      </c>
      <c r="L71" s="99">
        <f t="shared" si="43"/>
        <v>0</v>
      </c>
      <c r="M71" s="99">
        <f t="shared" si="43"/>
        <v>0</v>
      </c>
      <c r="N71" s="99">
        <f t="shared" si="43"/>
        <v>0</v>
      </c>
      <c r="O71" s="99">
        <f t="shared" si="43"/>
        <v>204000000</v>
      </c>
      <c r="P71" s="99">
        <f t="shared" si="43"/>
        <v>218713650</v>
      </c>
      <c r="Q71" s="13"/>
      <c r="R71" s="13"/>
    </row>
    <row r="72" spans="1:18" s="65" customFormat="1" ht="31.5" x14ac:dyDescent="0.25">
      <c r="A72" s="97" t="s">
        <v>110</v>
      </c>
      <c r="B72" s="97"/>
      <c r="C72" s="97"/>
      <c r="D72" s="101" t="s">
        <v>109</v>
      </c>
      <c r="E72" s="103"/>
      <c r="F72" s="103"/>
      <c r="G72" s="103"/>
      <c r="H72" s="103"/>
      <c r="I72" s="103"/>
      <c r="J72" s="104"/>
      <c r="K72" s="103"/>
      <c r="L72" s="103"/>
      <c r="M72" s="103"/>
      <c r="N72" s="103"/>
      <c r="O72" s="103"/>
      <c r="P72" s="103"/>
      <c r="Q72" s="13"/>
      <c r="R72" s="13"/>
    </row>
    <row r="73" spans="1:18" s="65" customFormat="1" ht="30" x14ac:dyDescent="0.25">
      <c r="A73" s="38" t="s">
        <v>216</v>
      </c>
      <c r="B73" s="38" t="s">
        <v>28</v>
      </c>
      <c r="C73" s="38" t="s">
        <v>29</v>
      </c>
      <c r="D73" s="102" t="s">
        <v>30</v>
      </c>
      <c r="E73" s="103">
        <v>819800</v>
      </c>
      <c r="F73" s="103">
        <f>E73-I73</f>
        <v>819800</v>
      </c>
      <c r="G73" s="103">
        <v>672000</v>
      </c>
      <c r="H73" s="103">
        <v>0</v>
      </c>
      <c r="I73" s="103">
        <v>0</v>
      </c>
      <c r="J73" s="104">
        <v>0</v>
      </c>
      <c r="K73" s="103">
        <v>0</v>
      </c>
      <c r="L73" s="103">
        <f>J73-O73</f>
        <v>0</v>
      </c>
      <c r="M73" s="103">
        <v>0</v>
      </c>
      <c r="N73" s="103">
        <v>0</v>
      </c>
      <c r="O73" s="103">
        <v>0</v>
      </c>
      <c r="P73" s="103">
        <f>E73+J73</f>
        <v>819800</v>
      </c>
      <c r="Q73" s="13"/>
      <c r="R73" s="13"/>
    </row>
    <row r="74" spans="1:18" s="65" customFormat="1" ht="30" x14ac:dyDescent="0.25">
      <c r="A74" s="38" t="s">
        <v>135</v>
      </c>
      <c r="B74" s="38" t="s">
        <v>136</v>
      </c>
      <c r="C74" s="38"/>
      <c r="D74" s="55" t="s">
        <v>137</v>
      </c>
      <c r="E74" s="103">
        <f>E75</f>
        <v>8584850</v>
      </c>
      <c r="F74" s="103">
        <f t="shared" ref="F74:P74" si="44">F75</f>
        <v>0</v>
      </c>
      <c r="G74" s="103">
        <f t="shared" si="44"/>
        <v>0</v>
      </c>
      <c r="H74" s="103">
        <f t="shared" si="44"/>
        <v>0</v>
      </c>
      <c r="I74" s="103">
        <f t="shared" si="44"/>
        <v>8584850</v>
      </c>
      <c r="J74" s="103">
        <f t="shared" si="44"/>
        <v>0</v>
      </c>
      <c r="K74" s="103">
        <f t="shared" si="44"/>
        <v>0</v>
      </c>
      <c r="L74" s="103">
        <f t="shared" si="44"/>
        <v>0</v>
      </c>
      <c r="M74" s="103">
        <f t="shared" si="44"/>
        <v>0</v>
      </c>
      <c r="N74" s="103">
        <f t="shared" si="44"/>
        <v>0</v>
      </c>
      <c r="O74" s="103">
        <f t="shared" si="44"/>
        <v>0</v>
      </c>
      <c r="P74" s="103">
        <f t="shared" si="44"/>
        <v>8584850</v>
      </c>
      <c r="Q74" s="13"/>
      <c r="R74" s="13"/>
    </row>
    <row r="75" spans="1:18" s="65" customFormat="1" ht="16.5" x14ac:dyDescent="0.25">
      <c r="A75" s="39" t="s">
        <v>138</v>
      </c>
      <c r="B75" s="39" t="s">
        <v>139</v>
      </c>
      <c r="C75" s="39" t="s">
        <v>140</v>
      </c>
      <c r="D75" s="41" t="s">
        <v>141</v>
      </c>
      <c r="E75" s="61">
        <v>8584850</v>
      </c>
      <c r="F75" s="61">
        <f>E75-I75</f>
        <v>0</v>
      </c>
      <c r="G75" s="61">
        <v>0</v>
      </c>
      <c r="H75" s="61">
        <v>0</v>
      </c>
      <c r="I75" s="61">
        <v>8584850</v>
      </c>
      <c r="J75" s="62">
        <v>0</v>
      </c>
      <c r="K75" s="61">
        <v>0</v>
      </c>
      <c r="L75" s="61">
        <f>J75-O75</f>
        <v>0</v>
      </c>
      <c r="M75" s="61">
        <v>0</v>
      </c>
      <c r="N75" s="61">
        <v>0</v>
      </c>
      <c r="O75" s="61">
        <v>0</v>
      </c>
      <c r="P75" s="61">
        <f>E75+J75</f>
        <v>8584850</v>
      </c>
      <c r="Q75" s="13"/>
      <c r="R75" s="13"/>
    </row>
    <row r="76" spans="1:18" s="65" customFormat="1" ht="45" x14ac:dyDescent="0.25">
      <c r="A76" s="38" t="s">
        <v>111</v>
      </c>
      <c r="B76" s="38" t="s">
        <v>105</v>
      </c>
      <c r="C76" s="38" t="s">
        <v>106</v>
      </c>
      <c r="D76" s="55" t="s">
        <v>107</v>
      </c>
      <c r="E76" s="103">
        <v>0</v>
      </c>
      <c r="F76" s="103">
        <f t="shared" ref="F76" si="45">E76-I76</f>
        <v>0</v>
      </c>
      <c r="G76" s="103">
        <v>0</v>
      </c>
      <c r="H76" s="103">
        <v>0</v>
      </c>
      <c r="I76" s="103">
        <v>0</v>
      </c>
      <c r="J76" s="104">
        <v>204000000</v>
      </c>
      <c r="K76" s="104">
        <v>204000000</v>
      </c>
      <c r="L76" s="103">
        <v>0</v>
      </c>
      <c r="M76" s="103">
        <v>0</v>
      </c>
      <c r="N76" s="103">
        <v>0</v>
      </c>
      <c r="O76" s="104">
        <v>204000000</v>
      </c>
      <c r="P76" s="103">
        <f t="shared" ref="P76" si="46">E76+J76</f>
        <v>204000000</v>
      </c>
      <c r="Q76" s="13"/>
      <c r="R76" s="13"/>
    </row>
    <row r="77" spans="1:18" s="65" customFormat="1" ht="16.5" x14ac:dyDescent="0.25">
      <c r="A77" s="38" t="s">
        <v>217</v>
      </c>
      <c r="B77" s="38" t="s">
        <v>218</v>
      </c>
      <c r="C77" s="38" t="s">
        <v>219</v>
      </c>
      <c r="D77" s="112" t="s">
        <v>220</v>
      </c>
      <c r="E77" s="103">
        <v>5309000</v>
      </c>
      <c r="F77" s="103">
        <f>E77-H77</f>
        <v>5309000</v>
      </c>
      <c r="G77" s="103">
        <v>0</v>
      </c>
      <c r="H77" s="103">
        <v>0</v>
      </c>
      <c r="I77" s="103">
        <v>0</v>
      </c>
      <c r="J77" s="104">
        <v>0</v>
      </c>
      <c r="K77" s="103">
        <v>0</v>
      </c>
      <c r="L77" s="103">
        <f t="shared" ref="L77" si="47">J77-O77</f>
        <v>0</v>
      </c>
      <c r="M77" s="103">
        <v>0</v>
      </c>
      <c r="N77" s="103">
        <v>0</v>
      </c>
      <c r="O77" s="103">
        <v>0</v>
      </c>
      <c r="P77" s="103">
        <f>E77+J77</f>
        <v>5309000</v>
      </c>
      <c r="Q77" s="13"/>
      <c r="R77" s="13"/>
    </row>
    <row r="78" spans="1:18" s="65" customFormat="1" ht="30.75" customHeight="1" x14ac:dyDescent="0.25">
      <c r="A78" s="97" t="s">
        <v>287</v>
      </c>
      <c r="B78" s="97"/>
      <c r="C78" s="97"/>
      <c r="D78" s="98" t="s">
        <v>288</v>
      </c>
      <c r="E78" s="99">
        <f>E80</f>
        <v>0</v>
      </c>
      <c r="F78" s="99">
        <f t="shared" ref="F78:P78" si="48">F80</f>
        <v>0</v>
      </c>
      <c r="G78" s="99">
        <f t="shared" si="48"/>
        <v>0</v>
      </c>
      <c r="H78" s="99">
        <f t="shared" si="48"/>
        <v>0</v>
      </c>
      <c r="I78" s="99">
        <f t="shared" si="48"/>
        <v>0</v>
      </c>
      <c r="J78" s="99">
        <f t="shared" si="48"/>
        <v>30000000</v>
      </c>
      <c r="K78" s="99">
        <f t="shared" si="48"/>
        <v>30000000</v>
      </c>
      <c r="L78" s="99">
        <f t="shared" si="48"/>
        <v>0</v>
      </c>
      <c r="M78" s="99">
        <f t="shared" si="48"/>
        <v>0</v>
      </c>
      <c r="N78" s="99">
        <f t="shared" si="48"/>
        <v>0</v>
      </c>
      <c r="O78" s="99">
        <f t="shared" si="48"/>
        <v>30000000</v>
      </c>
      <c r="P78" s="99">
        <f t="shared" si="48"/>
        <v>30000000</v>
      </c>
      <c r="Q78" s="13"/>
      <c r="R78" s="13"/>
    </row>
    <row r="79" spans="1:18" s="65" customFormat="1" ht="31.5" customHeight="1" x14ac:dyDescent="0.25">
      <c r="A79" s="97" t="s">
        <v>289</v>
      </c>
      <c r="B79" s="97"/>
      <c r="C79" s="97"/>
      <c r="D79" s="101" t="s">
        <v>288</v>
      </c>
      <c r="E79" s="99"/>
      <c r="F79" s="99"/>
      <c r="G79" s="99"/>
      <c r="H79" s="99"/>
      <c r="I79" s="99"/>
      <c r="J79" s="107"/>
      <c r="K79" s="99"/>
      <c r="L79" s="103"/>
      <c r="M79" s="99"/>
      <c r="N79" s="99"/>
      <c r="O79" s="99"/>
      <c r="P79" s="99"/>
      <c r="Q79" s="13"/>
      <c r="R79" s="13"/>
    </row>
    <row r="80" spans="1:18" s="126" customFormat="1" ht="16.5" x14ac:dyDescent="0.25">
      <c r="A80" s="38" t="s">
        <v>290</v>
      </c>
      <c r="B80" s="38" t="s">
        <v>239</v>
      </c>
      <c r="C80" s="38" t="s">
        <v>47</v>
      </c>
      <c r="D80" s="55" t="s">
        <v>240</v>
      </c>
      <c r="E80" s="103">
        <v>0</v>
      </c>
      <c r="F80" s="103">
        <f>E80-I80</f>
        <v>0</v>
      </c>
      <c r="G80" s="103">
        <v>0</v>
      </c>
      <c r="H80" s="103">
        <v>0</v>
      </c>
      <c r="I80" s="103">
        <v>0</v>
      </c>
      <c r="J80" s="104">
        <v>30000000</v>
      </c>
      <c r="K80" s="104">
        <v>30000000</v>
      </c>
      <c r="L80" s="103">
        <f t="shared" ref="L80" si="49">J80-O80</f>
        <v>0</v>
      </c>
      <c r="M80" s="103">
        <v>0</v>
      </c>
      <c r="N80" s="103">
        <v>0</v>
      </c>
      <c r="O80" s="104">
        <v>30000000</v>
      </c>
      <c r="P80" s="103">
        <f>E80+J80</f>
        <v>30000000</v>
      </c>
      <c r="Q80" s="125"/>
      <c r="R80" s="125"/>
    </row>
    <row r="81" spans="1:18" s="65" customFormat="1" ht="31.5" x14ac:dyDescent="0.25">
      <c r="A81" s="97" t="s">
        <v>155</v>
      </c>
      <c r="B81" s="97"/>
      <c r="C81" s="97"/>
      <c r="D81" s="98" t="s">
        <v>156</v>
      </c>
      <c r="E81" s="99">
        <f>E83</f>
        <v>1140000</v>
      </c>
      <c r="F81" s="99">
        <f t="shared" ref="F81:P81" si="50">F83</f>
        <v>1140000</v>
      </c>
      <c r="G81" s="99">
        <f t="shared" si="50"/>
        <v>530400</v>
      </c>
      <c r="H81" s="99">
        <f t="shared" si="50"/>
        <v>0</v>
      </c>
      <c r="I81" s="99">
        <f t="shared" si="50"/>
        <v>0</v>
      </c>
      <c r="J81" s="99">
        <f t="shared" si="50"/>
        <v>0</v>
      </c>
      <c r="K81" s="99">
        <f t="shared" si="50"/>
        <v>0</v>
      </c>
      <c r="L81" s="99">
        <f t="shared" si="50"/>
        <v>0</v>
      </c>
      <c r="M81" s="99">
        <f t="shared" si="50"/>
        <v>0</v>
      </c>
      <c r="N81" s="99">
        <f t="shared" si="50"/>
        <v>0</v>
      </c>
      <c r="O81" s="99">
        <f t="shared" si="50"/>
        <v>0</v>
      </c>
      <c r="P81" s="99">
        <f t="shared" si="50"/>
        <v>1140000</v>
      </c>
      <c r="Q81" s="13"/>
      <c r="R81" s="13"/>
    </row>
    <row r="82" spans="1:18" s="65" customFormat="1" ht="31.5" x14ac:dyDescent="0.25">
      <c r="A82" s="97" t="s">
        <v>157</v>
      </c>
      <c r="B82" s="97"/>
      <c r="C82" s="97"/>
      <c r="D82" s="101" t="s">
        <v>156</v>
      </c>
      <c r="E82" s="99"/>
      <c r="F82" s="99"/>
      <c r="G82" s="99"/>
      <c r="H82" s="99"/>
      <c r="I82" s="99"/>
      <c r="J82" s="107"/>
      <c r="K82" s="99"/>
      <c r="L82" s="103"/>
      <c r="M82" s="99"/>
      <c r="N82" s="99"/>
      <c r="O82" s="99"/>
      <c r="P82" s="99"/>
      <c r="Q82" s="13"/>
      <c r="R82" s="13"/>
    </row>
    <row r="83" spans="1:18" s="65" customFormat="1" ht="30" x14ac:dyDescent="0.25">
      <c r="A83" s="38" t="s">
        <v>158</v>
      </c>
      <c r="B83" s="38" t="s">
        <v>28</v>
      </c>
      <c r="C83" s="38" t="s">
        <v>29</v>
      </c>
      <c r="D83" s="102" t="s">
        <v>30</v>
      </c>
      <c r="E83" s="103">
        <v>1140000</v>
      </c>
      <c r="F83" s="103">
        <f>E83-I83</f>
        <v>1140000</v>
      </c>
      <c r="G83" s="103">
        <v>530400</v>
      </c>
      <c r="H83" s="103">
        <v>0</v>
      </c>
      <c r="I83" s="103">
        <v>0</v>
      </c>
      <c r="J83" s="104">
        <v>0</v>
      </c>
      <c r="K83" s="103">
        <v>0</v>
      </c>
      <c r="L83" s="103">
        <f>J83-O83</f>
        <v>0</v>
      </c>
      <c r="M83" s="103">
        <v>0</v>
      </c>
      <c r="N83" s="103">
        <v>0</v>
      </c>
      <c r="O83" s="103">
        <v>0</v>
      </c>
      <c r="P83" s="103">
        <f t="shared" ref="P83" si="51">E83+J83</f>
        <v>1140000</v>
      </c>
      <c r="Q83" s="13"/>
      <c r="R83" s="13"/>
    </row>
    <row r="84" spans="1:18" s="65" customFormat="1" ht="18" customHeight="1" x14ac:dyDescent="0.25">
      <c r="A84" s="97" t="s">
        <v>112</v>
      </c>
      <c r="B84" s="97"/>
      <c r="C84" s="97"/>
      <c r="D84" s="98" t="s">
        <v>113</v>
      </c>
      <c r="E84" s="99">
        <f>E87+E88+E86+E90</f>
        <v>95842500</v>
      </c>
      <c r="F84" s="99">
        <f t="shared" ref="F84:P84" si="52">F87+F88+F86+F90</f>
        <v>19193500</v>
      </c>
      <c r="G84" s="99">
        <f t="shared" si="52"/>
        <v>0</v>
      </c>
      <c r="H84" s="99">
        <f t="shared" si="52"/>
        <v>0</v>
      </c>
      <c r="I84" s="99">
        <f t="shared" si="52"/>
        <v>76649000</v>
      </c>
      <c r="J84" s="100">
        <f t="shared" si="52"/>
        <v>-759857773.63</v>
      </c>
      <c r="K84" s="100">
        <f t="shared" si="52"/>
        <v>-759857773.63</v>
      </c>
      <c r="L84" s="99">
        <f t="shared" si="52"/>
        <v>0</v>
      </c>
      <c r="M84" s="99">
        <f t="shared" si="52"/>
        <v>0</v>
      </c>
      <c r="N84" s="99">
        <f t="shared" si="52"/>
        <v>0</v>
      </c>
      <c r="O84" s="100">
        <f t="shared" si="52"/>
        <v>-759857773.63</v>
      </c>
      <c r="P84" s="100">
        <f t="shared" si="52"/>
        <v>-664015273.63</v>
      </c>
      <c r="Q84" s="13"/>
      <c r="R84" s="13"/>
    </row>
    <row r="85" spans="1:18" s="65" customFormat="1" ht="15.75" customHeight="1" x14ac:dyDescent="0.25">
      <c r="A85" s="97" t="s">
        <v>114</v>
      </c>
      <c r="B85" s="97"/>
      <c r="C85" s="97"/>
      <c r="D85" s="101" t="s">
        <v>113</v>
      </c>
      <c r="E85" s="99"/>
      <c r="F85" s="99"/>
      <c r="G85" s="99"/>
      <c r="H85" s="99"/>
      <c r="I85" s="99"/>
      <c r="J85" s="107"/>
      <c r="K85" s="99"/>
      <c r="L85" s="103"/>
      <c r="M85" s="99"/>
      <c r="N85" s="99"/>
      <c r="O85" s="99"/>
      <c r="P85" s="99"/>
      <c r="Q85" s="13"/>
      <c r="R85" s="13"/>
    </row>
    <row r="86" spans="1:18" s="65" customFormat="1" ht="30" x14ac:dyDescent="0.25">
      <c r="A86" s="38" t="s">
        <v>221</v>
      </c>
      <c r="B86" s="38" t="s">
        <v>28</v>
      </c>
      <c r="C86" s="38" t="s">
        <v>29</v>
      </c>
      <c r="D86" s="102" t="s">
        <v>30</v>
      </c>
      <c r="E86" s="103">
        <v>98000</v>
      </c>
      <c r="F86" s="103">
        <f>E86-I86</f>
        <v>98000</v>
      </c>
      <c r="G86" s="103">
        <v>0</v>
      </c>
      <c r="H86" s="103">
        <v>0</v>
      </c>
      <c r="I86" s="103">
        <v>0</v>
      </c>
      <c r="J86" s="104">
        <v>0</v>
      </c>
      <c r="K86" s="103">
        <v>0</v>
      </c>
      <c r="L86" s="103">
        <f>J86-O86</f>
        <v>0</v>
      </c>
      <c r="M86" s="103">
        <v>0</v>
      </c>
      <c r="N86" s="103">
        <v>0</v>
      </c>
      <c r="O86" s="103">
        <v>0</v>
      </c>
      <c r="P86" s="103">
        <f>E86+J86</f>
        <v>98000</v>
      </c>
      <c r="Q86" s="13"/>
      <c r="R86" s="13"/>
    </row>
    <row r="87" spans="1:18" s="65" customFormat="1" ht="45" x14ac:dyDescent="0.25">
      <c r="A87" s="38" t="s">
        <v>115</v>
      </c>
      <c r="B87" s="38" t="s">
        <v>116</v>
      </c>
      <c r="C87" s="38" t="s">
        <v>47</v>
      </c>
      <c r="D87" s="102" t="s">
        <v>117</v>
      </c>
      <c r="E87" s="103">
        <v>0</v>
      </c>
      <c r="F87" s="103">
        <f>E87-I87</f>
        <v>0</v>
      </c>
      <c r="G87" s="103">
        <v>0</v>
      </c>
      <c r="H87" s="103">
        <v>0</v>
      </c>
      <c r="I87" s="103">
        <v>0</v>
      </c>
      <c r="J87" s="105">
        <f>-759510678.25-347095.38</f>
        <v>-759857773.63</v>
      </c>
      <c r="K87" s="105">
        <f>J87</f>
        <v>-759857773.63</v>
      </c>
      <c r="L87" s="103">
        <v>0</v>
      </c>
      <c r="M87" s="103">
        <v>0</v>
      </c>
      <c r="N87" s="103">
        <v>0</v>
      </c>
      <c r="O87" s="105">
        <f>K87</f>
        <v>-759857773.63</v>
      </c>
      <c r="P87" s="106">
        <f>E87+J87</f>
        <v>-759857773.63</v>
      </c>
      <c r="Q87" s="13"/>
      <c r="R87" s="13"/>
    </row>
    <row r="88" spans="1:18" s="126" customFormat="1" ht="16.5" x14ac:dyDescent="0.25">
      <c r="A88" s="67" t="s">
        <v>189</v>
      </c>
      <c r="B88" s="67" t="s">
        <v>78</v>
      </c>
      <c r="C88" s="67"/>
      <c r="D88" s="92" t="s">
        <v>79</v>
      </c>
      <c r="E88" s="80">
        <f>E89</f>
        <v>300000</v>
      </c>
      <c r="F88" s="80">
        <f t="shared" ref="F88:P88" si="53">F89</f>
        <v>300000</v>
      </c>
      <c r="G88" s="80">
        <f t="shared" si="53"/>
        <v>0</v>
      </c>
      <c r="H88" s="80">
        <f t="shared" si="53"/>
        <v>0</v>
      </c>
      <c r="I88" s="80">
        <f t="shared" si="53"/>
        <v>0</v>
      </c>
      <c r="J88" s="80">
        <f t="shared" si="53"/>
        <v>0</v>
      </c>
      <c r="K88" s="80">
        <f t="shared" si="53"/>
        <v>0</v>
      </c>
      <c r="L88" s="80">
        <f t="shared" si="53"/>
        <v>0</v>
      </c>
      <c r="M88" s="80">
        <f t="shared" si="53"/>
        <v>0</v>
      </c>
      <c r="N88" s="80">
        <f t="shared" si="53"/>
        <v>0</v>
      </c>
      <c r="O88" s="80">
        <f t="shared" si="53"/>
        <v>0</v>
      </c>
      <c r="P88" s="80">
        <f t="shared" si="53"/>
        <v>300000</v>
      </c>
      <c r="Q88" s="125"/>
      <c r="R88" s="125"/>
    </row>
    <row r="89" spans="1:18" s="126" customFormat="1" ht="16.5" x14ac:dyDescent="0.25">
      <c r="A89" s="88" t="s">
        <v>190</v>
      </c>
      <c r="B89" s="88" t="s">
        <v>46</v>
      </c>
      <c r="C89" s="88" t="s">
        <v>47</v>
      </c>
      <c r="D89" s="116" t="s">
        <v>48</v>
      </c>
      <c r="E89" s="77">
        <v>300000</v>
      </c>
      <c r="F89" s="77">
        <f>E89-I89</f>
        <v>300000</v>
      </c>
      <c r="G89" s="77">
        <f t="shared" ref="G89:O89" si="54">G97</f>
        <v>0</v>
      </c>
      <c r="H89" s="77">
        <v>0</v>
      </c>
      <c r="I89" s="77">
        <f t="shared" si="54"/>
        <v>0</v>
      </c>
      <c r="J89" s="77">
        <f t="shared" si="54"/>
        <v>0</v>
      </c>
      <c r="K89" s="77">
        <f t="shared" si="54"/>
        <v>0</v>
      </c>
      <c r="L89" s="77">
        <f t="shared" si="54"/>
        <v>0</v>
      </c>
      <c r="M89" s="77">
        <f t="shared" si="54"/>
        <v>0</v>
      </c>
      <c r="N89" s="77">
        <f t="shared" si="54"/>
        <v>0</v>
      </c>
      <c r="O89" s="77">
        <f t="shared" si="54"/>
        <v>0</v>
      </c>
      <c r="P89" s="77">
        <f>E89+J89</f>
        <v>300000</v>
      </c>
      <c r="Q89" s="125"/>
      <c r="R89" s="125"/>
    </row>
    <row r="90" spans="1:18" s="126" customFormat="1" ht="30" x14ac:dyDescent="0.25">
      <c r="A90" s="38" t="s">
        <v>284</v>
      </c>
      <c r="B90" s="38" t="s">
        <v>285</v>
      </c>
      <c r="C90" s="38" t="s">
        <v>31</v>
      </c>
      <c r="D90" s="102" t="s">
        <v>286</v>
      </c>
      <c r="E90" s="103">
        <v>95444500</v>
      </c>
      <c r="F90" s="103">
        <f>E90-I90</f>
        <v>18795500</v>
      </c>
      <c r="G90" s="103">
        <v>0</v>
      </c>
      <c r="H90" s="103">
        <v>0</v>
      </c>
      <c r="I90" s="103">
        <v>76649000</v>
      </c>
      <c r="J90" s="104">
        <v>0</v>
      </c>
      <c r="K90" s="104">
        <v>0</v>
      </c>
      <c r="L90" s="103">
        <v>0</v>
      </c>
      <c r="M90" s="103">
        <v>0</v>
      </c>
      <c r="N90" s="103">
        <v>0</v>
      </c>
      <c r="O90" s="104">
        <v>0</v>
      </c>
      <c r="P90" s="103">
        <f>E90+J90</f>
        <v>95444500</v>
      </c>
      <c r="Q90" s="125"/>
      <c r="R90" s="125"/>
    </row>
    <row r="91" spans="1:18" s="65" customFormat="1" ht="31.5" x14ac:dyDescent="0.25">
      <c r="A91" s="97" t="s">
        <v>194</v>
      </c>
      <c r="B91" s="97"/>
      <c r="C91" s="97"/>
      <c r="D91" s="98" t="s">
        <v>195</v>
      </c>
      <c r="E91" s="99">
        <f>E93+E96+E95</f>
        <v>8313850</v>
      </c>
      <c r="F91" s="99">
        <f t="shared" ref="F91:P91" si="55">F93+F96+F95</f>
        <v>8313850</v>
      </c>
      <c r="G91" s="99">
        <f t="shared" si="55"/>
        <v>6103500</v>
      </c>
      <c r="H91" s="99">
        <f t="shared" si="55"/>
        <v>358200</v>
      </c>
      <c r="I91" s="99">
        <f t="shared" si="55"/>
        <v>0</v>
      </c>
      <c r="J91" s="99">
        <f t="shared" si="55"/>
        <v>2000000</v>
      </c>
      <c r="K91" s="99">
        <f t="shared" si="55"/>
        <v>2000000</v>
      </c>
      <c r="L91" s="99">
        <f t="shared" si="55"/>
        <v>0</v>
      </c>
      <c r="M91" s="99">
        <f t="shared" si="55"/>
        <v>0</v>
      </c>
      <c r="N91" s="99">
        <f t="shared" si="55"/>
        <v>0</v>
      </c>
      <c r="O91" s="99">
        <f t="shared" si="55"/>
        <v>2000000</v>
      </c>
      <c r="P91" s="99">
        <f t="shared" si="55"/>
        <v>10313850</v>
      </c>
      <c r="Q91" s="13"/>
      <c r="R91" s="13"/>
    </row>
    <row r="92" spans="1:18" s="65" customFormat="1" ht="31.5" x14ac:dyDescent="0.25">
      <c r="A92" s="97" t="s">
        <v>196</v>
      </c>
      <c r="B92" s="97"/>
      <c r="C92" s="97"/>
      <c r="D92" s="101" t="s">
        <v>195</v>
      </c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13"/>
      <c r="R92" s="13"/>
    </row>
    <row r="93" spans="1:18" s="65" customFormat="1" ht="16.5" x14ac:dyDescent="0.25">
      <c r="A93" s="38" t="s">
        <v>197</v>
      </c>
      <c r="B93" s="38" t="s">
        <v>52</v>
      </c>
      <c r="C93" s="38"/>
      <c r="D93" s="112" t="s">
        <v>53</v>
      </c>
      <c r="E93" s="80">
        <f>E94</f>
        <v>7747100</v>
      </c>
      <c r="F93" s="80">
        <f t="shared" ref="F93:P93" si="56">F94</f>
        <v>7747100</v>
      </c>
      <c r="G93" s="80">
        <f t="shared" si="56"/>
        <v>6103500</v>
      </c>
      <c r="H93" s="80">
        <f t="shared" si="56"/>
        <v>358200</v>
      </c>
      <c r="I93" s="80">
        <f t="shared" si="56"/>
        <v>0</v>
      </c>
      <c r="J93" s="80">
        <f t="shared" si="56"/>
        <v>0</v>
      </c>
      <c r="K93" s="80">
        <f t="shared" si="56"/>
        <v>0</v>
      </c>
      <c r="L93" s="80">
        <f t="shared" si="56"/>
        <v>0</v>
      </c>
      <c r="M93" s="80">
        <f t="shared" si="56"/>
        <v>0</v>
      </c>
      <c r="N93" s="80">
        <f t="shared" si="56"/>
        <v>0</v>
      </c>
      <c r="O93" s="80">
        <f t="shared" si="56"/>
        <v>0</v>
      </c>
      <c r="P93" s="80">
        <f t="shared" si="56"/>
        <v>7747100</v>
      </c>
      <c r="Q93" s="13"/>
      <c r="R93" s="13"/>
    </row>
    <row r="94" spans="1:18" s="65" customFormat="1" ht="30" x14ac:dyDescent="0.25">
      <c r="A94" s="39" t="s">
        <v>198</v>
      </c>
      <c r="B94" s="39" t="s">
        <v>192</v>
      </c>
      <c r="C94" s="39" t="s">
        <v>54</v>
      </c>
      <c r="D94" s="41" t="s">
        <v>193</v>
      </c>
      <c r="E94" s="61">
        <f>7747100</f>
        <v>7747100</v>
      </c>
      <c r="F94" s="61">
        <f t="shared" ref="F94" si="57">E94-I94</f>
        <v>7747100</v>
      </c>
      <c r="G94" s="61">
        <v>6103500</v>
      </c>
      <c r="H94" s="61">
        <v>358200</v>
      </c>
      <c r="I94" s="61">
        <v>0</v>
      </c>
      <c r="J94" s="62">
        <v>0</v>
      </c>
      <c r="K94" s="61">
        <v>0</v>
      </c>
      <c r="L94" s="61">
        <f t="shared" ref="L94:L96" si="58">J94-O94</f>
        <v>0</v>
      </c>
      <c r="M94" s="61">
        <v>0</v>
      </c>
      <c r="N94" s="61">
        <v>0</v>
      </c>
      <c r="O94" s="61">
        <v>0</v>
      </c>
      <c r="P94" s="61">
        <f t="shared" ref="P94" si="59">E94+J94</f>
        <v>7747100</v>
      </c>
      <c r="Q94" s="13"/>
      <c r="R94" s="13"/>
    </row>
    <row r="95" spans="1:18" s="65" customFormat="1" ht="16.5" x14ac:dyDescent="0.25">
      <c r="A95" s="38" t="s">
        <v>241</v>
      </c>
      <c r="B95" s="38" t="s">
        <v>239</v>
      </c>
      <c r="C95" s="38" t="s">
        <v>47</v>
      </c>
      <c r="D95" s="55" t="s">
        <v>240</v>
      </c>
      <c r="E95" s="103">
        <v>0</v>
      </c>
      <c r="F95" s="103">
        <f>E95-I95</f>
        <v>0</v>
      </c>
      <c r="G95" s="103">
        <v>0</v>
      </c>
      <c r="H95" s="103">
        <v>0</v>
      </c>
      <c r="I95" s="103">
        <v>0</v>
      </c>
      <c r="J95" s="104">
        <v>2000000</v>
      </c>
      <c r="K95" s="104">
        <v>2000000</v>
      </c>
      <c r="L95" s="103">
        <f t="shared" si="58"/>
        <v>0</v>
      </c>
      <c r="M95" s="103">
        <v>0</v>
      </c>
      <c r="N95" s="103">
        <v>0</v>
      </c>
      <c r="O95" s="104">
        <v>2000000</v>
      </c>
      <c r="P95" s="103">
        <f>E95+J95</f>
        <v>2000000</v>
      </c>
      <c r="Q95" s="13"/>
      <c r="R95" s="13"/>
    </row>
    <row r="96" spans="1:18" s="65" customFormat="1" ht="16.5" x14ac:dyDescent="0.25">
      <c r="A96" s="38" t="s">
        <v>222</v>
      </c>
      <c r="B96" s="38" t="s">
        <v>223</v>
      </c>
      <c r="C96" s="38" t="s">
        <v>206</v>
      </c>
      <c r="D96" s="55" t="s">
        <v>224</v>
      </c>
      <c r="E96" s="103">
        <v>566750</v>
      </c>
      <c r="F96" s="103">
        <f>E96-I96</f>
        <v>566750</v>
      </c>
      <c r="G96" s="103">
        <v>0</v>
      </c>
      <c r="H96" s="103">
        <v>0</v>
      </c>
      <c r="I96" s="103">
        <v>0</v>
      </c>
      <c r="J96" s="104">
        <v>0</v>
      </c>
      <c r="K96" s="103">
        <v>0</v>
      </c>
      <c r="L96" s="103">
        <f t="shared" si="58"/>
        <v>0</v>
      </c>
      <c r="M96" s="103">
        <v>0</v>
      </c>
      <c r="N96" s="103">
        <v>0</v>
      </c>
      <c r="O96" s="103">
        <v>0</v>
      </c>
      <c r="P96" s="103">
        <f>E96+J96</f>
        <v>566750</v>
      </c>
      <c r="Q96" s="13"/>
      <c r="R96" s="13"/>
    </row>
    <row r="97" spans="1:18" s="65" customFormat="1" ht="16.5" x14ac:dyDescent="0.25">
      <c r="A97" s="97" t="s">
        <v>122</v>
      </c>
      <c r="B97" s="97"/>
      <c r="C97" s="97"/>
      <c r="D97" s="98" t="s">
        <v>123</v>
      </c>
      <c r="E97" s="99">
        <f>E99</f>
        <v>14444000</v>
      </c>
      <c r="F97" s="99">
        <f t="shared" ref="F97:P97" si="60">F99</f>
        <v>14444000</v>
      </c>
      <c r="G97" s="99">
        <f t="shared" si="60"/>
        <v>0</v>
      </c>
      <c r="H97" s="99">
        <f t="shared" si="60"/>
        <v>14444000</v>
      </c>
      <c r="I97" s="99">
        <f t="shared" si="60"/>
        <v>0</v>
      </c>
      <c r="J97" s="99">
        <f t="shared" si="60"/>
        <v>0</v>
      </c>
      <c r="K97" s="99">
        <f t="shared" si="60"/>
        <v>0</v>
      </c>
      <c r="L97" s="99">
        <f t="shared" si="60"/>
        <v>0</v>
      </c>
      <c r="M97" s="99">
        <f t="shared" si="60"/>
        <v>0</v>
      </c>
      <c r="N97" s="99">
        <f t="shared" si="60"/>
        <v>0</v>
      </c>
      <c r="O97" s="99">
        <f t="shared" si="60"/>
        <v>0</v>
      </c>
      <c r="P97" s="99">
        <f t="shared" si="60"/>
        <v>14444000</v>
      </c>
      <c r="Q97" s="13"/>
      <c r="R97" s="13"/>
    </row>
    <row r="98" spans="1:18" s="65" customFormat="1" ht="16.5" x14ac:dyDescent="0.25">
      <c r="A98" s="97" t="s">
        <v>124</v>
      </c>
      <c r="B98" s="97"/>
      <c r="C98" s="97"/>
      <c r="D98" s="101" t="s">
        <v>123</v>
      </c>
      <c r="E98" s="103"/>
      <c r="F98" s="103"/>
      <c r="G98" s="103"/>
      <c r="H98" s="103"/>
      <c r="I98" s="103"/>
      <c r="J98" s="104"/>
      <c r="K98" s="103"/>
      <c r="L98" s="103"/>
      <c r="M98" s="103"/>
      <c r="N98" s="103"/>
      <c r="O98" s="103"/>
      <c r="P98" s="103"/>
      <c r="Q98" s="13"/>
      <c r="R98" s="13"/>
    </row>
    <row r="99" spans="1:18" s="65" customFormat="1" ht="30" x14ac:dyDescent="0.25">
      <c r="A99" s="38" t="s">
        <v>125</v>
      </c>
      <c r="B99" s="38" t="s">
        <v>126</v>
      </c>
      <c r="C99" s="38"/>
      <c r="D99" s="108" t="s">
        <v>127</v>
      </c>
      <c r="E99" s="103">
        <f>E100</f>
        <v>14444000</v>
      </c>
      <c r="F99" s="103">
        <f t="shared" ref="F99:P99" si="61">F100</f>
        <v>14444000</v>
      </c>
      <c r="G99" s="103">
        <f t="shared" si="61"/>
        <v>0</v>
      </c>
      <c r="H99" s="103">
        <f t="shared" si="61"/>
        <v>14444000</v>
      </c>
      <c r="I99" s="103">
        <f t="shared" si="61"/>
        <v>0</v>
      </c>
      <c r="J99" s="103">
        <f t="shared" si="61"/>
        <v>0</v>
      </c>
      <c r="K99" s="103">
        <f t="shared" si="61"/>
        <v>0</v>
      </c>
      <c r="L99" s="103">
        <f t="shared" si="61"/>
        <v>0</v>
      </c>
      <c r="M99" s="103">
        <f t="shared" si="61"/>
        <v>0</v>
      </c>
      <c r="N99" s="103">
        <f t="shared" si="61"/>
        <v>0</v>
      </c>
      <c r="O99" s="103">
        <f t="shared" si="61"/>
        <v>0</v>
      </c>
      <c r="P99" s="103">
        <f t="shared" si="61"/>
        <v>14444000</v>
      </c>
      <c r="Q99" s="13"/>
      <c r="R99" s="13"/>
    </row>
    <row r="100" spans="1:18" s="65" customFormat="1" ht="30" x14ac:dyDescent="0.25">
      <c r="A100" s="39" t="s">
        <v>128</v>
      </c>
      <c r="B100" s="39" t="s">
        <v>129</v>
      </c>
      <c r="C100" s="39" t="s">
        <v>130</v>
      </c>
      <c r="D100" s="109" t="s">
        <v>131</v>
      </c>
      <c r="E100" s="61">
        <v>14444000</v>
      </c>
      <c r="F100" s="61">
        <f>E100-I100</f>
        <v>14444000</v>
      </c>
      <c r="G100" s="61">
        <v>0</v>
      </c>
      <c r="H100" s="61">
        <v>14444000</v>
      </c>
      <c r="I100" s="61">
        <v>0</v>
      </c>
      <c r="J100" s="62">
        <v>0</v>
      </c>
      <c r="K100" s="61">
        <v>0</v>
      </c>
      <c r="L100" s="61">
        <v>0</v>
      </c>
      <c r="M100" s="61">
        <v>0</v>
      </c>
      <c r="N100" s="61">
        <v>0</v>
      </c>
      <c r="O100" s="61">
        <v>0</v>
      </c>
      <c r="P100" s="61">
        <f>E100+J100</f>
        <v>14444000</v>
      </c>
      <c r="Q100" s="13"/>
      <c r="R100" s="13"/>
    </row>
    <row r="101" spans="1:18" s="65" customFormat="1" ht="31.5" x14ac:dyDescent="0.25">
      <c r="A101" s="97" t="s">
        <v>242</v>
      </c>
      <c r="B101" s="97"/>
      <c r="C101" s="97"/>
      <c r="D101" s="98" t="s">
        <v>243</v>
      </c>
      <c r="E101" s="99">
        <f>E103</f>
        <v>0</v>
      </c>
      <c r="F101" s="99">
        <f t="shared" ref="F101:P101" si="62">F103</f>
        <v>0</v>
      </c>
      <c r="G101" s="99">
        <f t="shared" si="62"/>
        <v>0</v>
      </c>
      <c r="H101" s="99">
        <f t="shared" si="62"/>
        <v>0</v>
      </c>
      <c r="I101" s="99">
        <f t="shared" si="62"/>
        <v>0</v>
      </c>
      <c r="J101" s="99">
        <f t="shared" si="62"/>
        <v>580000</v>
      </c>
      <c r="K101" s="99">
        <f t="shared" si="62"/>
        <v>580000</v>
      </c>
      <c r="L101" s="99">
        <f t="shared" si="62"/>
        <v>0</v>
      </c>
      <c r="M101" s="99">
        <f t="shared" si="62"/>
        <v>0</v>
      </c>
      <c r="N101" s="99">
        <f t="shared" si="62"/>
        <v>0</v>
      </c>
      <c r="O101" s="99">
        <f t="shared" si="62"/>
        <v>580000</v>
      </c>
      <c r="P101" s="99">
        <f t="shared" si="62"/>
        <v>580000</v>
      </c>
      <c r="Q101" s="13"/>
      <c r="R101" s="13"/>
    </row>
    <row r="102" spans="1:18" s="65" customFormat="1" ht="31.5" x14ac:dyDescent="0.25">
      <c r="A102" s="97" t="s">
        <v>244</v>
      </c>
      <c r="B102" s="97"/>
      <c r="C102" s="97"/>
      <c r="D102" s="101" t="s">
        <v>243</v>
      </c>
      <c r="E102" s="99"/>
      <c r="F102" s="99"/>
      <c r="G102" s="99"/>
      <c r="H102" s="99"/>
      <c r="I102" s="99"/>
      <c r="J102" s="107"/>
      <c r="K102" s="99"/>
      <c r="L102" s="103"/>
      <c r="M102" s="99"/>
      <c r="N102" s="99"/>
      <c r="O102" s="99"/>
      <c r="P102" s="99"/>
      <c r="Q102" s="13"/>
      <c r="R102" s="13"/>
    </row>
    <row r="103" spans="1:18" s="65" customFormat="1" ht="45" x14ac:dyDescent="0.25">
      <c r="A103" s="38" t="s">
        <v>245</v>
      </c>
      <c r="B103" s="38" t="s">
        <v>116</v>
      </c>
      <c r="C103" s="38" t="s">
        <v>47</v>
      </c>
      <c r="D103" s="102" t="s">
        <v>117</v>
      </c>
      <c r="E103" s="103">
        <v>0</v>
      </c>
      <c r="F103" s="103">
        <f>E103-I103</f>
        <v>0</v>
      </c>
      <c r="G103" s="103">
        <v>0</v>
      </c>
      <c r="H103" s="103">
        <v>0</v>
      </c>
      <c r="I103" s="103">
        <v>0</v>
      </c>
      <c r="J103" s="104">
        <v>580000</v>
      </c>
      <c r="K103" s="104">
        <f>J103</f>
        <v>580000</v>
      </c>
      <c r="L103" s="103">
        <f t="shared" ref="L103" si="63">J103-O103</f>
        <v>0</v>
      </c>
      <c r="M103" s="103">
        <v>0</v>
      </c>
      <c r="N103" s="103">
        <v>0</v>
      </c>
      <c r="O103" s="104">
        <v>580000</v>
      </c>
      <c r="P103" s="103">
        <f>E103+J103</f>
        <v>580000</v>
      </c>
      <c r="Q103" s="13"/>
      <c r="R103" s="13"/>
    </row>
    <row r="104" spans="1:18" ht="15.75" x14ac:dyDescent="0.2">
      <c r="A104" s="66" t="s">
        <v>34</v>
      </c>
      <c r="B104" s="66"/>
      <c r="C104" s="66"/>
      <c r="D104" s="68" t="s">
        <v>35</v>
      </c>
      <c r="E104" s="124">
        <f>E106+E108+E111+E113+E114</f>
        <v>-104613851.22</v>
      </c>
      <c r="F104" s="124">
        <f t="shared" ref="F104:P104" si="64">F106+F108+F111+F113+F114</f>
        <v>-58375551.219999999</v>
      </c>
      <c r="G104" s="86">
        <f t="shared" si="64"/>
        <v>-2857400</v>
      </c>
      <c r="H104" s="86">
        <f t="shared" si="64"/>
        <v>0</v>
      </c>
      <c r="I104" s="86">
        <f t="shared" si="64"/>
        <v>-788300</v>
      </c>
      <c r="J104" s="86">
        <f t="shared" si="64"/>
        <v>0</v>
      </c>
      <c r="K104" s="86">
        <f t="shared" si="64"/>
        <v>0</v>
      </c>
      <c r="L104" s="86">
        <f t="shared" si="64"/>
        <v>0</v>
      </c>
      <c r="M104" s="86">
        <f t="shared" si="64"/>
        <v>0</v>
      </c>
      <c r="N104" s="86">
        <f t="shared" si="64"/>
        <v>0</v>
      </c>
      <c r="O104" s="86">
        <f t="shared" si="64"/>
        <v>0</v>
      </c>
      <c r="P104" s="124">
        <f t="shared" si="64"/>
        <v>-104613851.22</v>
      </c>
      <c r="R104" s="13"/>
    </row>
    <row r="105" spans="1:18" ht="15.75" x14ac:dyDescent="0.2">
      <c r="A105" s="66" t="s">
        <v>36</v>
      </c>
      <c r="B105" s="66"/>
      <c r="C105" s="66"/>
      <c r="D105" s="74" t="s">
        <v>35</v>
      </c>
      <c r="E105" s="80"/>
      <c r="F105" s="80"/>
      <c r="G105" s="80"/>
      <c r="H105" s="80"/>
      <c r="I105" s="80"/>
      <c r="J105" s="81"/>
      <c r="K105" s="80"/>
      <c r="L105" s="80"/>
      <c r="M105" s="80"/>
      <c r="N105" s="80"/>
      <c r="O105" s="80"/>
      <c r="P105" s="80"/>
      <c r="R105" s="13"/>
    </row>
    <row r="106" spans="1:18" ht="30" x14ac:dyDescent="0.2">
      <c r="A106" s="67" t="s">
        <v>37</v>
      </c>
      <c r="B106" s="67" t="s">
        <v>28</v>
      </c>
      <c r="C106" s="67" t="s">
        <v>29</v>
      </c>
      <c r="D106" s="87" t="s">
        <v>30</v>
      </c>
      <c r="E106" s="80">
        <v>-6920100</v>
      </c>
      <c r="F106" s="80">
        <f>E106-I106</f>
        <v>-6131800</v>
      </c>
      <c r="G106" s="80">
        <v>-2857400</v>
      </c>
      <c r="H106" s="80">
        <f t="shared" ref="H106:O106" si="65">H107</f>
        <v>0</v>
      </c>
      <c r="I106" s="80">
        <f t="shared" si="65"/>
        <v>-788300</v>
      </c>
      <c r="J106" s="80">
        <f t="shared" si="65"/>
        <v>0</v>
      </c>
      <c r="K106" s="80">
        <f t="shared" si="65"/>
        <v>0</v>
      </c>
      <c r="L106" s="80">
        <f t="shared" si="65"/>
        <v>0</v>
      </c>
      <c r="M106" s="80">
        <f t="shared" si="65"/>
        <v>0</v>
      </c>
      <c r="N106" s="80">
        <f t="shared" si="65"/>
        <v>0</v>
      </c>
      <c r="O106" s="80">
        <f t="shared" si="65"/>
        <v>0</v>
      </c>
      <c r="P106" s="80">
        <f>E106+J106</f>
        <v>-6920100</v>
      </c>
      <c r="R106" s="13"/>
    </row>
    <row r="107" spans="1:18" ht="30" x14ac:dyDescent="0.2">
      <c r="A107" s="88"/>
      <c r="B107" s="88"/>
      <c r="C107" s="88"/>
      <c r="D107" s="122" t="s">
        <v>38</v>
      </c>
      <c r="E107" s="77">
        <v>-7279800</v>
      </c>
      <c r="F107" s="77">
        <f>E107-I107</f>
        <v>-6491500</v>
      </c>
      <c r="G107" s="77">
        <v>-3152200</v>
      </c>
      <c r="H107" s="77">
        <v>0</v>
      </c>
      <c r="I107" s="77">
        <v>-788300</v>
      </c>
      <c r="J107" s="89">
        <v>0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f>E107+J107</f>
        <v>-7279800</v>
      </c>
      <c r="R107" s="13"/>
    </row>
    <row r="108" spans="1:18" x14ac:dyDescent="0.2">
      <c r="A108" s="67" t="s">
        <v>50</v>
      </c>
      <c r="B108" s="67" t="s">
        <v>31</v>
      </c>
      <c r="C108" s="67" t="s">
        <v>32</v>
      </c>
      <c r="D108" s="92" t="s">
        <v>33</v>
      </c>
      <c r="E108" s="80">
        <f>E109</f>
        <v>-14285250</v>
      </c>
      <c r="F108" s="80">
        <f t="shared" ref="F108:P108" si="66">F109</f>
        <v>-14285250</v>
      </c>
      <c r="G108" s="80">
        <f t="shared" si="66"/>
        <v>0</v>
      </c>
      <c r="H108" s="80">
        <f t="shared" si="66"/>
        <v>0</v>
      </c>
      <c r="I108" s="80">
        <f t="shared" si="66"/>
        <v>0</v>
      </c>
      <c r="J108" s="80">
        <f t="shared" si="66"/>
        <v>0</v>
      </c>
      <c r="K108" s="80">
        <f t="shared" si="66"/>
        <v>0</v>
      </c>
      <c r="L108" s="80">
        <f t="shared" si="66"/>
        <v>0</v>
      </c>
      <c r="M108" s="80">
        <f t="shared" si="66"/>
        <v>0</v>
      </c>
      <c r="N108" s="80">
        <f t="shared" si="66"/>
        <v>0</v>
      </c>
      <c r="O108" s="80">
        <f t="shared" si="66"/>
        <v>0</v>
      </c>
      <c r="P108" s="80">
        <f t="shared" si="66"/>
        <v>-14285250</v>
      </c>
      <c r="R108" s="13"/>
    </row>
    <row r="109" spans="1:18" x14ac:dyDescent="0.2">
      <c r="A109" s="88"/>
      <c r="B109" s="88"/>
      <c r="C109" s="88"/>
      <c r="D109" s="116" t="s">
        <v>51</v>
      </c>
      <c r="E109" s="77">
        <f>-998000-3249100-2300000-111400-566750-6200000-860000</f>
        <v>-14285250</v>
      </c>
      <c r="F109" s="77">
        <f>E109-I109</f>
        <v>-14285250</v>
      </c>
      <c r="G109" s="77">
        <v>0</v>
      </c>
      <c r="H109" s="77">
        <v>0</v>
      </c>
      <c r="I109" s="77">
        <v>0</v>
      </c>
      <c r="J109" s="89">
        <v>0</v>
      </c>
      <c r="K109" s="77">
        <v>0</v>
      </c>
      <c r="L109" s="77">
        <f t="shared" ref="L109" si="67">J109-O109</f>
        <v>0</v>
      </c>
      <c r="M109" s="77">
        <v>0</v>
      </c>
      <c r="N109" s="77">
        <v>0</v>
      </c>
      <c r="O109" s="77">
        <v>0</v>
      </c>
      <c r="P109" s="77">
        <f t="shared" ref="P109" si="68">E109+J109</f>
        <v>-14285250</v>
      </c>
      <c r="R109" s="13"/>
    </row>
    <row r="110" spans="1:18" x14ac:dyDescent="0.2">
      <c r="A110" s="67" t="s">
        <v>77</v>
      </c>
      <c r="B110" s="67" t="s">
        <v>78</v>
      </c>
      <c r="C110" s="67"/>
      <c r="D110" s="92" t="s">
        <v>79</v>
      </c>
      <c r="E110" s="123">
        <f>E111</f>
        <v>151541498.78</v>
      </c>
      <c r="F110" s="123">
        <f t="shared" ref="F110:P110" si="69">F111</f>
        <v>151541498.78</v>
      </c>
      <c r="G110" s="80">
        <f t="shared" si="69"/>
        <v>0</v>
      </c>
      <c r="H110" s="80">
        <f t="shared" si="69"/>
        <v>0</v>
      </c>
      <c r="I110" s="80">
        <f t="shared" si="69"/>
        <v>0</v>
      </c>
      <c r="J110" s="80">
        <f t="shared" si="69"/>
        <v>0</v>
      </c>
      <c r="K110" s="80">
        <f t="shared" si="69"/>
        <v>0</v>
      </c>
      <c r="L110" s="80">
        <f t="shared" si="69"/>
        <v>0</v>
      </c>
      <c r="M110" s="80">
        <f t="shared" si="69"/>
        <v>0</v>
      </c>
      <c r="N110" s="80">
        <f t="shared" si="69"/>
        <v>0</v>
      </c>
      <c r="O110" s="80">
        <f t="shared" si="69"/>
        <v>0</v>
      </c>
      <c r="P110" s="123">
        <f t="shared" si="69"/>
        <v>151541498.78</v>
      </c>
      <c r="R110" s="13"/>
    </row>
    <row r="111" spans="1:18" s="127" customFormat="1" x14ac:dyDescent="0.2">
      <c r="A111" s="88" t="s">
        <v>45</v>
      </c>
      <c r="B111" s="88" t="s">
        <v>46</v>
      </c>
      <c r="C111" s="88" t="s">
        <v>47</v>
      </c>
      <c r="D111" s="116" t="s">
        <v>48</v>
      </c>
      <c r="E111" s="130">
        <f>E112</f>
        <v>151541498.78</v>
      </c>
      <c r="F111" s="130">
        <f t="shared" ref="F111:P111" si="70">F112</f>
        <v>151541498.78</v>
      </c>
      <c r="G111" s="77">
        <f t="shared" si="70"/>
        <v>0</v>
      </c>
      <c r="H111" s="77">
        <f t="shared" si="70"/>
        <v>0</v>
      </c>
      <c r="I111" s="77">
        <f t="shared" si="70"/>
        <v>0</v>
      </c>
      <c r="J111" s="77">
        <f t="shared" si="70"/>
        <v>0</v>
      </c>
      <c r="K111" s="77">
        <f t="shared" si="70"/>
        <v>0</v>
      </c>
      <c r="L111" s="77">
        <f t="shared" si="70"/>
        <v>0</v>
      </c>
      <c r="M111" s="77">
        <f t="shared" si="70"/>
        <v>0</v>
      </c>
      <c r="N111" s="77">
        <f t="shared" si="70"/>
        <v>0</v>
      </c>
      <c r="O111" s="77">
        <f t="shared" si="70"/>
        <v>0</v>
      </c>
      <c r="P111" s="130">
        <f t="shared" si="70"/>
        <v>151541498.78</v>
      </c>
      <c r="Q111" s="125"/>
      <c r="R111" s="125"/>
    </row>
    <row r="112" spans="1:18" s="128" customFormat="1" ht="30" x14ac:dyDescent="0.2">
      <c r="A112" s="88"/>
      <c r="B112" s="88"/>
      <c r="C112" s="88"/>
      <c r="D112" s="116" t="s">
        <v>49</v>
      </c>
      <c r="E112" s="130">
        <f>-1243600+189500000-9117800-3000000-300000-5309000-17305.6-982791-16488004.62-1500000</f>
        <v>151541498.78</v>
      </c>
      <c r="F112" s="130">
        <f t="shared" ref="F112" si="71">E112-I112</f>
        <v>151541498.78</v>
      </c>
      <c r="G112" s="77">
        <v>0</v>
      </c>
      <c r="H112" s="77">
        <v>0</v>
      </c>
      <c r="I112" s="77">
        <v>0</v>
      </c>
      <c r="J112" s="89">
        <v>0</v>
      </c>
      <c r="K112" s="77">
        <v>0</v>
      </c>
      <c r="L112" s="77">
        <f t="shared" ref="L112:L114" si="72">J112-O112</f>
        <v>0</v>
      </c>
      <c r="M112" s="77">
        <v>0</v>
      </c>
      <c r="N112" s="77">
        <v>0</v>
      </c>
      <c r="O112" s="77">
        <v>0</v>
      </c>
      <c r="P112" s="130">
        <f t="shared" ref="P112" si="73">E112+J112</f>
        <v>151541498.78</v>
      </c>
      <c r="Q112" s="125"/>
      <c r="R112" s="125"/>
    </row>
    <row r="113" spans="1:18" x14ac:dyDescent="0.2">
      <c r="A113" s="38" t="s">
        <v>118</v>
      </c>
      <c r="B113" s="38" t="s">
        <v>119</v>
      </c>
      <c r="C113" s="38" t="s">
        <v>120</v>
      </c>
      <c r="D113" s="55" t="s">
        <v>121</v>
      </c>
      <c r="E113" s="103">
        <f>-189500000</f>
        <v>-189500000</v>
      </c>
      <c r="F113" s="103">
        <f>E113-I113</f>
        <v>-189500000</v>
      </c>
      <c r="G113" s="103">
        <v>0</v>
      </c>
      <c r="H113" s="103">
        <v>0</v>
      </c>
      <c r="I113" s="103">
        <v>0</v>
      </c>
      <c r="J113" s="104">
        <v>0</v>
      </c>
      <c r="K113" s="103">
        <v>0</v>
      </c>
      <c r="L113" s="103">
        <f t="shared" si="72"/>
        <v>0</v>
      </c>
      <c r="M113" s="103">
        <v>0</v>
      </c>
      <c r="N113" s="103">
        <v>0</v>
      </c>
      <c r="O113" s="103">
        <v>0</v>
      </c>
      <c r="P113" s="103">
        <f>E113+J113</f>
        <v>-189500000</v>
      </c>
      <c r="R113" s="13"/>
    </row>
    <row r="114" spans="1:18" s="128" customFormat="1" x14ac:dyDescent="0.2">
      <c r="A114" s="38" t="s">
        <v>225</v>
      </c>
      <c r="B114" s="38" t="s">
        <v>226</v>
      </c>
      <c r="C114" s="38" t="s">
        <v>32</v>
      </c>
      <c r="D114" s="55" t="s">
        <v>227</v>
      </c>
      <c r="E114" s="103">
        <f>-6000000-30000000-5000000-4450000</f>
        <v>-45450000</v>
      </c>
      <c r="F114" s="103">
        <v>0</v>
      </c>
      <c r="G114" s="103">
        <v>0</v>
      </c>
      <c r="H114" s="103">
        <v>0</v>
      </c>
      <c r="I114" s="103">
        <v>0</v>
      </c>
      <c r="J114" s="104">
        <v>0</v>
      </c>
      <c r="K114" s="103">
        <v>0</v>
      </c>
      <c r="L114" s="103">
        <f t="shared" si="72"/>
        <v>0</v>
      </c>
      <c r="M114" s="103">
        <v>0</v>
      </c>
      <c r="N114" s="103">
        <v>0</v>
      </c>
      <c r="O114" s="103">
        <v>0</v>
      </c>
      <c r="P114" s="103">
        <f t="shared" ref="P114" si="74">E114+J114</f>
        <v>-45450000</v>
      </c>
      <c r="Q114" s="125"/>
      <c r="R114" s="125"/>
    </row>
    <row r="115" spans="1:18" ht="15.75" x14ac:dyDescent="0.2">
      <c r="A115" s="97" t="s">
        <v>258</v>
      </c>
      <c r="B115" s="97"/>
      <c r="C115" s="97"/>
      <c r="D115" s="98" t="s">
        <v>259</v>
      </c>
      <c r="E115" s="99">
        <f>E117</f>
        <v>5000000</v>
      </c>
      <c r="F115" s="99">
        <f t="shared" ref="F115:P115" si="75">F117</f>
        <v>5000000</v>
      </c>
      <c r="G115" s="99">
        <f t="shared" si="75"/>
        <v>0</v>
      </c>
      <c r="H115" s="99">
        <f t="shared" si="75"/>
        <v>0</v>
      </c>
      <c r="I115" s="99">
        <f t="shared" si="75"/>
        <v>0</v>
      </c>
      <c r="J115" s="99">
        <f t="shared" si="75"/>
        <v>0</v>
      </c>
      <c r="K115" s="99">
        <f t="shared" si="75"/>
        <v>0</v>
      </c>
      <c r="L115" s="99">
        <f t="shared" si="75"/>
        <v>0</v>
      </c>
      <c r="M115" s="99">
        <f t="shared" si="75"/>
        <v>0</v>
      </c>
      <c r="N115" s="99">
        <f t="shared" si="75"/>
        <v>0</v>
      </c>
      <c r="O115" s="99">
        <f t="shared" si="75"/>
        <v>0</v>
      </c>
      <c r="P115" s="99">
        <f t="shared" si="75"/>
        <v>5000000</v>
      </c>
      <c r="R115" s="13"/>
    </row>
    <row r="116" spans="1:18" ht="15.75" x14ac:dyDescent="0.2">
      <c r="A116" s="97" t="s">
        <v>260</v>
      </c>
      <c r="B116" s="97"/>
      <c r="C116" s="97"/>
      <c r="D116" s="101" t="s">
        <v>259</v>
      </c>
      <c r="E116" s="99"/>
      <c r="F116" s="99"/>
      <c r="G116" s="99"/>
      <c r="H116" s="99"/>
      <c r="I116" s="99"/>
      <c r="J116" s="107"/>
      <c r="K116" s="99"/>
      <c r="L116" s="103"/>
      <c r="M116" s="99"/>
      <c r="N116" s="99"/>
      <c r="O116" s="99"/>
      <c r="P116" s="99"/>
      <c r="R116" s="13"/>
    </row>
    <row r="117" spans="1:18" x14ac:dyDescent="0.2">
      <c r="A117" s="38" t="s">
        <v>261</v>
      </c>
      <c r="B117" s="38" t="s">
        <v>168</v>
      </c>
      <c r="C117" s="38" t="s">
        <v>169</v>
      </c>
      <c r="D117" s="55" t="s">
        <v>170</v>
      </c>
      <c r="E117" s="103">
        <v>5000000</v>
      </c>
      <c r="F117" s="103">
        <f>E117-I117</f>
        <v>5000000</v>
      </c>
      <c r="G117" s="103">
        <v>0</v>
      </c>
      <c r="H117" s="103">
        <v>0</v>
      </c>
      <c r="I117" s="103">
        <v>0</v>
      </c>
      <c r="J117" s="104">
        <v>0</v>
      </c>
      <c r="K117" s="103">
        <v>0</v>
      </c>
      <c r="L117" s="103">
        <v>0</v>
      </c>
      <c r="M117" s="103">
        <v>0</v>
      </c>
      <c r="N117" s="103">
        <v>0</v>
      </c>
      <c r="O117" s="103">
        <v>0</v>
      </c>
      <c r="P117" s="103">
        <f>E117+J117</f>
        <v>5000000</v>
      </c>
      <c r="R117" s="13"/>
    </row>
    <row r="118" spans="1:18" ht="15.75" x14ac:dyDescent="0.2">
      <c r="A118" s="97" t="s">
        <v>262</v>
      </c>
      <c r="B118" s="115"/>
      <c r="C118" s="115"/>
      <c r="D118" s="98" t="s">
        <v>263</v>
      </c>
      <c r="E118" s="99">
        <f>E120</f>
        <v>5000000</v>
      </c>
      <c r="F118" s="99">
        <f t="shared" ref="F118:P118" si="76">F120</f>
        <v>5000000</v>
      </c>
      <c r="G118" s="99">
        <f t="shared" si="76"/>
        <v>0</v>
      </c>
      <c r="H118" s="99">
        <f t="shared" si="76"/>
        <v>0</v>
      </c>
      <c r="I118" s="99">
        <f t="shared" si="76"/>
        <v>0</v>
      </c>
      <c r="J118" s="99">
        <f t="shared" si="76"/>
        <v>0</v>
      </c>
      <c r="K118" s="99">
        <f t="shared" si="76"/>
        <v>0</v>
      </c>
      <c r="L118" s="99">
        <f t="shared" si="76"/>
        <v>0</v>
      </c>
      <c r="M118" s="99">
        <f t="shared" si="76"/>
        <v>0</v>
      </c>
      <c r="N118" s="99">
        <f t="shared" si="76"/>
        <v>0</v>
      </c>
      <c r="O118" s="99">
        <f t="shared" si="76"/>
        <v>0</v>
      </c>
      <c r="P118" s="99">
        <f t="shared" si="76"/>
        <v>5000000</v>
      </c>
      <c r="R118" s="13"/>
    </row>
    <row r="119" spans="1:18" ht="15.75" x14ac:dyDescent="0.2">
      <c r="A119" s="97" t="s">
        <v>264</v>
      </c>
      <c r="B119" s="115"/>
      <c r="C119" s="115"/>
      <c r="D119" s="101" t="s">
        <v>263</v>
      </c>
      <c r="E119" s="61"/>
      <c r="F119" s="61"/>
      <c r="G119" s="61"/>
      <c r="H119" s="61"/>
      <c r="I119" s="61"/>
      <c r="J119" s="62"/>
      <c r="K119" s="61"/>
      <c r="L119" s="61"/>
      <c r="M119" s="61"/>
      <c r="N119" s="61"/>
      <c r="O119" s="61"/>
      <c r="P119" s="99"/>
      <c r="R119" s="13"/>
    </row>
    <row r="120" spans="1:18" x14ac:dyDescent="0.2">
      <c r="A120" s="38" t="s">
        <v>265</v>
      </c>
      <c r="B120" s="38" t="s">
        <v>168</v>
      </c>
      <c r="C120" s="38" t="s">
        <v>169</v>
      </c>
      <c r="D120" s="55" t="s">
        <v>170</v>
      </c>
      <c r="E120" s="103">
        <v>5000000</v>
      </c>
      <c r="F120" s="103">
        <f>E120-I120</f>
        <v>5000000</v>
      </c>
      <c r="G120" s="103">
        <v>0</v>
      </c>
      <c r="H120" s="103">
        <v>0</v>
      </c>
      <c r="I120" s="103">
        <v>0</v>
      </c>
      <c r="J120" s="104">
        <v>0</v>
      </c>
      <c r="K120" s="103">
        <v>0</v>
      </c>
      <c r="L120" s="103">
        <v>0</v>
      </c>
      <c r="M120" s="103">
        <v>0</v>
      </c>
      <c r="N120" s="103">
        <v>0</v>
      </c>
      <c r="O120" s="103">
        <v>0</v>
      </c>
      <c r="P120" s="103">
        <f>E120+J120</f>
        <v>5000000</v>
      </c>
      <c r="R120" s="13"/>
    </row>
    <row r="121" spans="1:18" ht="15.75" x14ac:dyDescent="0.2">
      <c r="A121" s="97" t="s">
        <v>228</v>
      </c>
      <c r="B121" s="115"/>
      <c r="C121" s="115"/>
      <c r="D121" s="98" t="s">
        <v>229</v>
      </c>
      <c r="E121" s="99">
        <f>E123+E124</f>
        <v>11000000</v>
      </c>
      <c r="F121" s="99">
        <f t="shared" ref="F121:P121" si="77">F123+F124</f>
        <v>11000000</v>
      </c>
      <c r="G121" s="99">
        <f t="shared" si="77"/>
        <v>0</v>
      </c>
      <c r="H121" s="99">
        <f t="shared" si="77"/>
        <v>0</v>
      </c>
      <c r="I121" s="99">
        <f t="shared" si="77"/>
        <v>0</v>
      </c>
      <c r="J121" s="99">
        <f t="shared" si="77"/>
        <v>1255100</v>
      </c>
      <c r="K121" s="99">
        <f t="shared" si="77"/>
        <v>1255100</v>
      </c>
      <c r="L121" s="99">
        <f t="shared" si="77"/>
        <v>0</v>
      </c>
      <c r="M121" s="99">
        <f t="shared" si="77"/>
        <v>0</v>
      </c>
      <c r="N121" s="99">
        <f t="shared" si="77"/>
        <v>0</v>
      </c>
      <c r="O121" s="99">
        <f t="shared" si="77"/>
        <v>1255100</v>
      </c>
      <c r="P121" s="99">
        <f t="shared" si="77"/>
        <v>12255100</v>
      </c>
      <c r="R121" s="13"/>
    </row>
    <row r="122" spans="1:18" ht="15.75" x14ac:dyDescent="0.2">
      <c r="A122" s="97" t="s">
        <v>230</v>
      </c>
      <c r="B122" s="115"/>
      <c r="C122" s="115"/>
      <c r="D122" s="101" t="s">
        <v>229</v>
      </c>
      <c r="E122" s="61"/>
      <c r="F122" s="61"/>
      <c r="G122" s="61"/>
      <c r="H122" s="61"/>
      <c r="I122" s="61"/>
      <c r="J122" s="62"/>
      <c r="K122" s="61"/>
      <c r="L122" s="61"/>
      <c r="M122" s="61"/>
      <c r="N122" s="61"/>
      <c r="O122" s="61"/>
      <c r="P122" s="99"/>
      <c r="R122" s="13"/>
    </row>
    <row r="123" spans="1:18" x14ac:dyDescent="0.2">
      <c r="A123" s="38" t="s">
        <v>231</v>
      </c>
      <c r="B123" s="38" t="s">
        <v>168</v>
      </c>
      <c r="C123" s="38" t="s">
        <v>169</v>
      </c>
      <c r="D123" s="55" t="s">
        <v>170</v>
      </c>
      <c r="E123" s="103">
        <f>6000000+5000000</f>
        <v>11000000</v>
      </c>
      <c r="F123" s="103">
        <f>E123-I123</f>
        <v>11000000</v>
      </c>
      <c r="G123" s="103">
        <v>0</v>
      </c>
      <c r="H123" s="103">
        <v>0</v>
      </c>
      <c r="I123" s="103">
        <v>0</v>
      </c>
      <c r="J123" s="104">
        <v>0</v>
      </c>
      <c r="K123" s="103">
        <v>0</v>
      </c>
      <c r="L123" s="103">
        <v>0</v>
      </c>
      <c r="M123" s="103">
        <v>0</v>
      </c>
      <c r="N123" s="103">
        <v>0</v>
      </c>
      <c r="O123" s="103">
        <v>0</v>
      </c>
      <c r="P123" s="103">
        <f>E123+J123</f>
        <v>11000000</v>
      </c>
      <c r="R123" s="13"/>
    </row>
    <row r="124" spans="1:18" x14ac:dyDescent="0.2">
      <c r="A124" s="38" t="s">
        <v>246</v>
      </c>
      <c r="B124" s="38" t="s">
        <v>247</v>
      </c>
      <c r="C124" s="38"/>
      <c r="D124" s="102" t="s">
        <v>248</v>
      </c>
      <c r="E124" s="103">
        <f>E125</f>
        <v>0</v>
      </c>
      <c r="F124" s="103">
        <f t="shared" ref="F124:P124" si="78">F125</f>
        <v>0</v>
      </c>
      <c r="G124" s="103">
        <f t="shared" si="78"/>
        <v>0</v>
      </c>
      <c r="H124" s="103">
        <f t="shared" si="78"/>
        <v>0</v>
      </c>
      <c r="I124" s="103">
        <f t="shared" si="78"/>
        <v>0</v>
      </c>
      <c r="J124" s="103">
        <f t="shared" si="78"/>
        <v>1255100</v>
      </c>
      <c r="K124" s="103">
        <f t="shared" si="78"/>
        <v>1255100</v>
      </c>
      <c r="L124" s="103">
        <f t="shared" si="78"/>
        <v>0</v>
      </c>
      <c r="M124" s="103">
        <f t="shared" si="78"/>
        <v>0</v>
      </c>
      <c r="N124" s="103">
        <f t="shared" si="78"/>
        <v>0</v>
      </c>
      <c r="O124" s="103">
        <f t="shared" si="78"/>
        <v>1255100</v>
      </c>
      <c r="P124" s="103">
        <f t="shared" si="78"/>
        <v>1255100</v>
      </c>
      <c r="R124" s="13"/>
    </row>
    <row r="125" spans="1:18" ht="45" x14ac:dyDescent="0.2">
      <c r="A125" s="39" t="s">
        <v>249</v>
      </c>
      <c r="B125" s="39" t="s">
        <v>250</v>
      </c>
      <c r="C125" s="39" t="s">
        <v>251</v>
      </c>
      <c r="D125" s="41" t="s">
        <v>252</v>
      </c>
      <c r="E125" s="61">
        <v>0</v>
      </c>
      <c r="F125" s="61">
        <v>0</v>
      </c>
      <c r="G125" s="61">
        <v>0</v>
      </c>
      <c r="H125" s="61">
        <v>0</v>
      </c>
      <c r="I125" s="61">
        <v>0</v>
      </c>
      <c r="J125" s="62">
        <v>1255100</v>
      </c>
      <c r="K125" s="62">
        <f>J125</f>
        <v>1255100</v>
      </c>
      <c r="L125" s="61">
        <f>J125-O125</f>
        <v>0</v>
      </c>
      <c r="M125" s="61">
        <v>0</v>
      </c>
      <c r="N125" s="61">
        <v>0</v>
      </c>
      <c r="O125" s="62">
        <v>1255100</v>
      </c>
      <c r="P125" s="61">
        <f>E125+J125</f>
        <v>1255100</v>
      </c>
      <c r="R125" s="13"/>
    </row>
    <row r="126" spans="1:18" ht="15.75" x14ac:dyDescent="0.2">
      <c r="A126" s="97" t="s">
        <v>232</v>
      </c>
      <c r="B126" s="97"/>
      <c r="C126" s="97"/>
      <c r="D126" s="98" t="s">
        <v>233</v>
      </c>
      <c r="E126" s="100">
        <f>E128+E129</f>
        <v>5017305.5999999996</v>
      </c>
      <c r="F126" s="100">
        <f t="shared" ref="F126:P126" si="79">F128+F129</f>
        <v>5017305.5999999996</v>
      </c>
      <c r="G126" s="99">
        <f t="shared" si="79"/>
        <v>0</v>
      </c>
      <c r="H126" s="99">
        <f t="shared" si="79"/>
        <v>0</v>
      </c>
      <c r="I126" s="99">
        <f t="shared" si="79"/>
        <v>0</v>
      </c>
      <c r="J126" s="99">
        <f t="shared" si="79"/>
        <v>0</v>
      </c>
      <c r="K126" s="99">
        <f t="shared" si="79"/>
        <v>0</v>
      </c>
      <c r="L126" s="99">
        <f t="shared" si="79"/>
        <v>0</v>
      </c>
      <c r="M126" s="99">
        <f t="shared" si="79"/>
        <v>0</v>
      </c>
      <c r="N126" s="99">
        <f t="shared" si="79"/>
        <v>0</v>
      </c>
      <c r="O126" s="99">
        <f t="shared" si="79"/>
        <v>0</v>
      </c>
      <c r="P126" s="100">
        <f t="shared" si="79"/>
        <v>5017305.5999999996</v>
      </c>
      <c r="R126" s="13"/>
    </row>
    <row r="127" spans="1:18" ht="15.75" x14ac:dyDescent="0.2">
      <c r="A127" s="97" t="s">
        <v>234</v>
      </c>
      <c r="B127" s="97"/>
      <c r="C127" s="97"/>
      <c r="D127" s="101" t="s">
        <v>233</v>
      </c>
      <c r="E127" s="103"/>
      <c r="F127" s="103"/>
      <c r="G127" s="103"/>
      <c r="H127" s="103"/>
      <c r="I127" s="103"/>
      <c r="J127" s="104"/>
      <c r="K127" s="103"/>
      <c r="L127" s="103"/>
      <c r="M127" s="103"/>
      <c r="N127" s="103"/>
      <c r="O127" s="103"/>
      <c r="P127" s="103"/>
      <c r="R127" s="13"/>
    </row>
    <row r="128" spans="1:18" x14ac:dyDescent="0.2">
      <c r="A128" s="38" t="s">
        <v>266</v>
      </c>
      <c r="B128" s="38" t="s">
        <v>168</v>
      </c>
      <c r="C128" s="38" t="s">
        <v>169</v>
      </c>
      <c r="D128" s="55" t="s">
        <v>170</v>
      </c>
      <c r="E128" s="103">
        <v>5000000</v>
      </c>
      <c r="F128" s="103">
        <f>E128-I128</f>
        <v>5000000</v>
      </c>
      <c r="G128" s="103">
        <v>0</v>
      </c>
      <c r="H128" s="103">
        <v>0</v>
      </c>
      <c r="I128" s="103">
        <v>0</v>
      </c>
      <c r="J128" s="104">
        <v>0</v>
      </c>
      <c r="K128" s="103">
        <v>0</v>
      </c>
      <c r="L128" s="103">
        <v>0</v>
      </c>
      <c r="M128" s="103">
        <v>0</v>
      </c>
      <c r="N128" s="103">
        <v>0</v>
      </c>
      <c r="O128" s="103">
        <v>0</v>
      </c>
      <c r="P128" s="103">
        <f>E128+J128</f>
        <v>5000000</v>
      </c>
      <c r="R128" s="13"/>
    </row>
    <row r="129" spans="1:20" x14ac:dyDescent="0.2">
      <c r="A129" s="38" t="s">
        <v>237</v>
      </c>
      <c r="B129" s="38" t="s">
        <v>235</v>
      </c>
      <c r="C129" s="38" t="s">
        <v>102</v>
      </c>
      <c r="D129" s="55" t="s">
        <v>236</v>
      </c>
      <c r="E129" s="106">
        <v>17305.599999999999</v>
      </c>
      <c r="F129" s="106">
        <f t="shared" ref="F129" si="80">E129-I129</f>
        <v>17305.599999999999</v>
      </c>
      <c r="G129" s="103">
        <v>0</v>
      </c>
      <c r="H129" s="103">
        <v>0</v>
      </c>
      <c r="I129" s="103">
        <v>0</v>
      </c>
      <c r="J129" s="104">
        <v>0</v>
      </c>
      <c r="K129" s="103">
        <v>0</v>
      </c>
      <c r="L129" s="103">
        <v>0</v>
      </c>
      <c r="M129" s="103">
        <v>0</v>
      </c>
      <c r="N129" s="103">
        <v>0</v>
      </c>
      <c r="O129" s="103">
        <v>0</v>
      </c>
      <c r="P129" s="106">
        <f t="shared" ref="P129" si="81">E129+J129</f>
        <v>17305.599999999999</v>
      </c>
      <c r="R129" s="13"/>
    </row>
    <row r="130" spans="1:20" ht="17.25" customHeight="1" x14ac:dyDescent="0.2">
      <c r="A130" s="97" t="s">
        <v>253</v>
      </c>
      <c r="B130" s="97"/>
      <c r="C130" s="97"/>
      <c r="D130" s="98" t="s">
        <v>254</v>
      </c>
      <c r="E130" s="99">
        <f>E133+E132+E134</f>
        <v>5000000</v>
      </c>
      <c r="F130" s="99">
        <f t="shared" ref="F130:P130" si="82">F133+F132+F134</f>
        <v>5000000</v>
      </c>
      <c r="G130" s="99">
        <f t="shared" si="82"/>
        <v>0</v>
      </c>
      <c r="H130" s="99">
        <f t="shared" si="82"/>
        <v>0</v>
      </c>
      <c r="I130" s="99">
        <f t="shared" si="82"/>
        <v>0</v>
      </c>
      <c r="J130" s="99">
        <f t="shared" si="82"/>
        <v>2500000</v>
      </c>
      <c r="K130" s="99">
        <f t="shared" si="82"/>
        <v>2500000</v>
      </c>
      <c r="L130" s="99">
        <f t="shared" si="82"/>
        <v>0</v>
      </c>
      <c r="M130" s="99">
        <f t="shared" si="82"/>
        <v>0</v>
      </c>
      <c r="N130" s="99">
        <f t="shared" si="82"/>
        <v>0</v>
      </c>
      <c r="O130" s="99">
        <f t="shared" si="82"/>
        <v>2500000</v>
      </c>
      <c r="P130" s="99">
        <f t="shared" si="82"/>
        <v>7500000</v>
      </c>
      <c r="R130" s="13"/>
    </row>
    <row r="131" spans="1:20" ht="18.75" customHeight="1" x14ac:dyDescent="0.2">
      <c r="A131" s="97" t="s">
        <v>255</v>
      </c>
      <c r="B131" s="97"/>
      <c r="C131" s="97"/>
      <c r="D131" s="101" t="s">
        <v>254</v>
      </c>
      <c r="E131" s="103"/>
      <c r="F131" s="103"/>
      <c r="G131" s="103"/>
      <c r="H131" s="103"/>
      <c r="I131" s="103"/>
      <c r="J131" s="104"/>
      <c r="K131" s="103"/>
      <c r="L131" s="103"/>
      <c r="M131" s="103"/>
      <c r="N131" s="103"/>
      <c r="O131" s="103"/>
      <c r="P131" s="103"/>
      <c r="R131" s="13"/>
    </row>
    <row r="132" spans="1:20" ht="45" x14ac:dyDescent="0.2">
      <c r="A132" s="38" t="s">
        <v>272</v>
      </c>
      <c r="B132" s="38" t="s">
        <v>273</v>
      </c>
      <c r="C132" s="38" t="s">
        <v>126</v>
      </c>
      <c r="D132" s="102" t="s">
        <v>274</v>
      </c>
      <c r="E132" s="103">
        <v>0</v>
      </c>
      <c r="F132" s="103">
        <f t="shared" ref="F132" si="83">E132-I132</f>
        <v>0</v>
      </c>
      <c r="G132" s="103">
        <v>0</v>
      </c>
      <c r="H132" s="103">
        <v>0</v>
      </c>
      <c r="I132" s="103">
        <v>0</v>
      </c>
      <c r="J132" s="104">
        <v>1500000</v>
      </c>
      <c r="K132" s="104">
        <f>J132</f>
        <v>1500000</v>
      </c>
      <c r="L132" s="103">
        <f t="shared" ref="L132" si="84">J132-O132</f>
        <v>0</v>
      </c>
      <c r="M132" s="103">
        <v>0</v>
      </c>
      <c r="N132" s="103">
        <v>0</v>
      </c>
      <c r="O132" s="104">
        <v>1500000</v>
      </c>
      <c r="P132" s="103">
        <f t="shared" ref="P132" si="85">E132+J132</f>
        <v>1500000</v>
      </c>
      <c r="R132" s="13"/>
    </row>
    <row r="133" spans="1:20" ht="15" customHeight="1" x14ac:dyDescent="0.2">
      <c r="A133" s="38" t="s">
        <v>267</v>
      </c>
      <c r="B133" s="38" t="s">
        <v>168</v>
      </c>
      <c r="C133" s="38" t="s">
        <v>169</v>
      </c>
      <c r="D133" s="55" t="s">
        <v>170</v>
      </c>
      <c r="E133" s="103">
        <v>5000000</v>
      </c>
      <c r="F133" s="103">
        <f>E133-I133</f>
        <v>5000000</v>
      </c>
      <c r="G133" s="103">
        <v>0</v>
      </c>
      <c r="H133" s="103">
        <v>0</v>
      </c>
      <c r="I133" s="103">
        <v>0</v>
      </c>
      <c r="J133" s="104">
        <v>0</v>
      </c>
      <c r="K133" s="103">
        <v>0</v>
      </c>
      <c r="L133" s="103">
        <v>0</v>
      </c>
      <c r="M133" s="103">
        <v>0</v>
      </c>
      <c r="N133" s="103">
        <v>0</v>
      </c>
      <c r="O133" s="103">
        <v>0</v>
      </c>
      <c r="P133" s="103">
        <f>E133+J133</f>
        <v>5000000</v>
      </c>
      <c r="R133" s="13"/>
    </row>
    <row r="134" spans="1:20" x14ac:dyDescent="0.2">
      <c r="A134" s="38" t="s">
        <v>256</v>
      </c>
      <c r="B134" s="38" t="s">
        <v>247</v>
      </c>
      <c r="C134" s="38"/>
      <c r="D134" s="102" t="s">
        <v>248</v>
      </c>
      <c r="E134" s="103">
        <f>E135</f>
        <v>0</v>
      </c>
      <c r="F134" s="103">
        <f t="shared" ref="F134:P134" si="86">F135</f>
        <v>0</v>
      </c>
      <c r="G134" s="103">
        <f t="shared" si="86"/>
        <v>0</v>
      </c>
      <c r="H134" s="103">
        <f t="shared" si="86"/>
        <v>0</v>
      </c>
      <c r="I134" s="103">
        <f t="shared" si="86"/>
        <v>0</v>
      </c>
      <c r="J134" s="103">
        <f t="shared" si="86"/>
        <v>1000000</v>
      </c>
      <c r="K134" s="103">
        <f t="shared" si="86"/>
        <v>1000000</v>
      </c>
      <c r="L134" s="103">
        <f t="shared" si="86"/>
        <v>0</v>
      </c>
      <c r="M134" s="103">
        <f t="shared" si="86"/>
        <v>0</v>
      </c>
      <c r="N134" s="103">
        <f t="shared" si="86"/>
        <v>0</v>
      </c>
      <c r="O134" s="103">
        <f t="shared" si="86"/>
        <v>1000000</v>
      </c>
      <c r="P134" s="103">
        <f t="shared" si="86"/>
        <v>1000000</v>
      </c>
      <c r="R134" s="13"/>
    </row>
    <row r="135" spans="1:20" ht="45" x14ac:dyDescent="0.2">
      <c r="A135" s="39" t="s">
        <v>257</v>
      </c>
      <c r="B135" s="39" t="s">
        <v>250</v>
      </c>
      <c r="C135" s="39" t="s">
        <v>251</v>
      </c>
      <c r="D135" s="41" t="s">
        <v>252</v>
      </c>
      <c r="E135" s="61">
        <v>0</v>
      </c>
      <c r="F135" s="61">
        <v>0</v>
      </c>
      <c r="G135" s="61">
        <v>0</v>
      </c>
      <c r="H135" s="61">
        <v>0</v>
      </c>
      <c r="I135" s="61">
        <v>0</v>
      </c>
      <c r="J135" s="62">
        <v>1000000</v>
      </c>
      <c r="K135" s="62">
        <f>J135</f>
        <v>1000000</v>
      </c>
      <c r="L135" s="61">
        <f>J135-O135</f>
        <v>0</v>
      </c>
      <c r="M135" s="61">
        <v>0</v>
      </c>
      <c r="N135" s="61">
        <v>0</v>
      </c>
      <c r="O135" s="62">
        <v>1000000</v>
      </c>
      <c r="P135" s="61">
        <f>E135+J135</f>
        <v>1000000</v>
      </c>
      <c r="R135" s="13"/>
    </row>
    <row r="136" spans="1:20" ht="15.75" x14ac:dyDescent="0.2">
      <c r="A136" s="97" t="s">
        <v>268</v>
      </c>
      <c r="B136" s="97"/>
      <c r="C136" s="97"/>
      <c r="D136" s="98" t="s">
        <v>269</v>
      </c>
      <c r="E136" s="99">
        <f>E138</f>
        <v>5000000</v>
      </c>
      <c r="F136" s="99">
        <f t="shared" ref="F136:P136" si="87">F138</f>
        <v>5000000</v>
      </c>
      <c r="G136" s="99">
        <f t="shared" si="87"/>
        <v>0</v>
      </c>
      <c r="H136" s="99">
        <f t="shared" si="87"/>
        <v>0</v>
      </c>
      <c r="I136" s="99">
        <f t="shared" si="87"/>
        <v>0</v>
      </c>
      <c r="J136" s="99">
        <f t="shared" si="87"/>
        <v>0</v>
      </c>
      <c r="K136" s="99">
        <f t="shared" si="87"/>
        <v>0</v>
      </c>
      <c r="L136" s="99">
        <f t="shared" si="87"/>
        <v>0</v>
      </c>
      <c r="M136" s="99">
        <f t="shared" si="87"/>
        <v>0</v>
      </c>
      <c r="N136" s="99">
        <f t="shared" si="87"/>
        <v>0</v>
      </c>
      <c r="O136" s="99">
        <f t="shared" si="87"/>
        <v>0</v>
      </c>
      <c r="P136" s="99">
        <f t="shared" si="87"/>
        <v>5000000</v>
      </c>
      <c r="R136" s="13"/>
    </row>
    <row r="137" spans="1:20" ht="15.75" x14ac:dyDescent="0.2">
      <c r="A137" s="97" t="s">
        <v>270</v>
      </c>
      <c r="B137" s="97"/>
      <c r="C137" s="97"/>
      <c r="D137" s="101" t="s">
        <v>269</v>
      </c>
      <c r="E137" s="103"/>
      <c r="F137" s="103"/>
      <c r="G137" s="103"/>
      <c r="H137" s="103"/>
      <c r="I137" s="103"/>
      <c r="J137" s="104"/>
      <c r="K137" s="103"/>
      <c r="L137" s="103"/>
      <c r="M137" s="103"/>
      <c r="N137" s="103"/>
      <c r="O137" s="103"/>
      <c r="P137" s="103"/>
      <c r="R137" s="13"/>
    </row>
    <row r="138" spans="1:20" x14ac:dyDescent="0.2">
      <c r="A138" s="38" t="s">
        <v>271</v>
      </c>
      <c r="B138" s="38" t="s">
        <v>168</v>
      </c>
      <c r="C138" s="38" t="s">
        <v>169</v>
      </c>
      <c r="D138" s="55" t="s">
        <v>170</v>
      </c>
      <c r="E138" s="103">
        <v>5000000</v>
      </c>
      <c r="F138" s="103">
        <f>E138-I138</f>
        <v>5000000</v>
      </c>
      <c r="G138" s="103">
        <v>0</v>
      </c>
      <c r="H138" s="103">
        <v>0</v>
      </c>
      <c r="I138" s="103">
        <v>0</v>
      </c>
      <c r="J138" s="104">
        <v>0</v>
      </c>
      <c r="K138" s="103">
        <v>0</v>
      </c>
      <c r="L138" s="103">
        <v>0</v>
      </c>
      <c r="M138" s="103">
        <v>0</v>
      </c>
      <c r="N138" s="103">
        <v>0</v>
      </c>
      <c r="O138" s="103">
        <v>0</v>
      </c>
      <c r="P138" s="103">
        <f>E138+J138</f>
        <v>5000000</v>
      </c>
      <c r="R138" s="13"/>
    </row>
    <row r="139" spans="1:20" ht="15.75" x14ac:dyDescent="0.2">
      <c r="A139" s="66" t="s">
        <v>42</v>
      </c>
      <c r="B139" s="66"/>
      <c r="C139" s="66"/>
      <c r="D139" s="68" t="s">
        <v>43</v>
      </c>
      <c r="E139" s="86">
        <f>E141</f>
        <v>1243600</v>
      </c>
      <c r="F139" s="86">
        <f t="shared" ref="F139:P139" si="88">F141</f>
        <v>1243600</v>
      </c>
      <c r="G139" s="86">
        <f t="shared" si="88"/>
        <v>0</v>
      </c>
      <c r="H139" s="86">
        <f t="shared" si="88"/>
        <v>0</v>
      </c>
      <c r="I139" s="86">
        <f t="shared" si="88"/>
        <v>0</v>
      </c>
      <c r="J139" s="86">
        <f t="shared" si="88"/>
        <v>0</v>
      </c>
      <c r="K139" s="86">
        <f t="shared" si="88"/>
        <v>0</v>
      </c>
      <c r="L139" s="86">
        <f t="shared" si="88"/>
        <v>0</v>
      </c>
      <c r="M139" s="86">
        <f t="shared" si="88"/>
        <v>0</v>
      </c>
      <c r="N139" s="86">
        <f t="shared" si="88"/>
        <v>0</v>
      </c>
      <c r="O139" s="86">
        <f t="shared" si="88"/>
        <v>0</v>
      </c>
      <c r="P139" s="86">
        <f t="shared" si="88"/>
        <v>1243600</v>
      </c>
      <c r="R139" s="13"/>
    </row>
    <row r="140" spans="1:20" ht="15.75" x14ac:dyDescent="0.2">
      <c r="A140" s="66" t="s">
        <v>44</v>
      </c>
      <c r="B140" s="66"/>
      <c r="C140" s="66"/>
      <c r="D140" s="74" t="s">
        <v>43</v>
      </c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R140" s="13"/>
    </row>
    <row r="141" spans="1:20" x14ac:dyDescent="0.2">
      <c r="A141" s="38" t="s">
        <v>70</v>
      </c>
      <c r="B141" s="38" t="s">
        <v>71</v>
      </c>
      <c r="C141" s="38" t="s">
        <v>47</v>
      </c>
      <c r="D141" s="55" t="s">
        <v>69</v>
      </c>
      <c r="E141" s="80">
        <v>1243600</v>
      </c>
      <c r="F141" s="80">
        <f>E141-I141</f>
        <v>1243600</v>
      </c>
      <c r="G141" s="80">
        <v>0</v>
      </c>
      <c r="H141" s="80">
        <v>0</v>
      </c>
      <c r="I141" s="80">
        <v>0</v>
      </c>
      <c r="J141" s="81">
        <v>0</v>
      </c>
      <c r="K141" s="80">
        <v>0</v>
      </c>
      <c r="L141" s="80">
        <f>J141-O141</f>
        <v>0</v>
      </c>
      <c r="M141" s="80">
        <v>0</v>
      </c>
      <c r="N141" s="80">
        <v>0</v>
      </c>
      <c r="O141" s="80">
        <v>0</v>
      </c>
      <c r="P141" s="80">
        <f t="shared" ref="P141" si="89">E141+J141</f>
        <v>1243600</v>
      </c>
      <c r="R141" s="13"/>
    </row>
    <row r="142" spans="1:20" s="82" customFormat="1" ht="16.5" x14ac:dyDescent="0.25">
      <c r="A142" s="94"/>
      <c r="B142" s="94"/>
      <c r="C142" s="94"/>
      <c r="D142" s="95" t="s">
        <v>3</v>
      </c>
      <c r="E142" s="96">
        <v>244162708.58000001</v>
      </c>
      <c r="F142" s="96">
        <v>28036300.580000006</v>
      </c>
      <c r="G142" s="93">
        <v>6103500</v>
      </c>
      <c r="H142" s="93">
        <v>14802200</v>
      </c>
      <c r="I142" s="93">
        <v>261576408</v>
      </c>
      <c r="J142" s="96">
        <v>979042190.87</v>
      </c>
      <c r="K142" s="96">
        <v>972943070.87</v>
      </c>
      <c r="L142" s="93">
        <v>99120</v>
      </c>
      <c r="M142" s="93">
        <v>0</v>
      </c>
      <c r="N142" s="93">
        <v>0</v>
      </c>
      <c r="O142" s="96">
        <v>978943070.87</v>
      </c>
      <c r="P142" s="96">
        <v>1223204899.4499998</v>
      </c>
      <c r="Q142" s="13"/>
      <c r="R142" s="13"/>
    </row>
    <row r="143" spans="1:20" s="5" customFormat="1" ht="16.5" x14ac:dyDescent="0.25">
      <c r="A143" s="8"/>
      <c r="B143" s="8"/>
      <c r="C143" s="8"/>
      <c r="D143" s="9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25"/>
      <c r="R143" s="56"/>
      <c r="S143" s="56"/>
      <c r="T143" s="56"/>
    </row>
    <row r="144" spans="1:20" s="5" customFormat="1" ht="64.5" customHeight="1" x14ac:dyDescent="0.25">
      <c r="A144" s="8"/>
      <c r="B144" s="8"/>
      <c r="C144" s="8"/>
      <c r="D144" s="9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25"/>
      <c r="R144" s="56"/>
      <c r="S144" s="56"/>
      <c r="T144" s="56"/>
    </row>
    <row r="145" spans="1:28" s="3" customFormat="1" ht="25.5" x14ac:dyDescent="0.35">
      <c r="A145" s="42" t="s">
        <v>23</v>
      </c>
      <c r="B145" s="42"/>
      <c r="C145" s="40"/>
      <c r="D145" s="40"/>
      <c r="E145" s="43"/>
      <c r="F145" s="131"/>
      <c r="G145" s="131"/>
      <c r="H145" s="44"/>
      <c r="I145" s="45"/>
      <c r="J145" s="46"/>
      <c r="K145" s="47" t="s">
        <v>24</v>
      </c>
      <c r="L145" s="26"/>
      <c r="P145" s="27"/>
      <c r="Q145" s="25"/>
      <c r="R145" s="57"/>
      <c r="S145" s="58"/>
      <c r="T145" s="58"/>
      <c r="U145" s="58"/>
      <c r="V145" s="58"/>
      <c r="W145" s="58"/>
      <c r="X145" s="59"/>
      <c r="Y145" s="59"/>
      <c r="Z145" s="59"/>
      <c r="AA145" s="59"/>
      <c r="AB145" s="59"/>
    </row>
    <row r="146" spans="1:28" s="6" customFormat="1" ht="54.75" customHeight="1" x14ac:dyDescent="0.25">
      <c r="A146" s="48"/>
      <c r="B146" s="48"/>
      <c r="C146" s="48"/>
      <c r="D146" s="49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25"/>
    </row>
    <row r="147" spans="1:28" s="6" customFormat="1" ht="25.5" x14ac:dyDescent="0.35">
      <c r="A147" s="51" t="s">
        <v>20</v>
      </c>
      <c r="B147" s="45"/>
      <c r="C147" s="45"/>
      <c r="D147" s="45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25"/>
    </row>
    <row r="148" spans="1:28" s="6" customFormat="1" ht="25.5" x14ac:dyDescent="0.35">
      <c r="A148" s="45" t="s">
        <v>25</v>
      </c>
      <c r="B148" s="45"/>
      <c r="C148" s="45"/>
      <c r="D148" s="45"/>
      <c r="E148" s="52"/>
      <c r="F148" s="131"/>
      <c r="G148" s="131"/>
      <c r="H148" s="54"/>
      <c r="I148" s="52"/>
      <c r="J148" s="52"/>
      <c r="K148" s="47" t="s">
        <v>17</v>
      </c>
      <c r="L148" s="28"/>
      <c r="N148" s="7"/>
      <c r="P148" s="29"/>
      <c r="Q148" s="25"/>
    </row>
    <row r="149" spans="1:28" s="6" customFormat="1" ht="73.5" customHeight="1" x14ac:dyDescent="0.35">
      <c r="A149" s="45"/>
      <c r="B149" s="45"/>
      <c r="C149" s="45"/>
      <c r="D149" s="45"/>
      <c r="E149" s="52"/>
      <c r="F149" s="53"/>
      <c r="G149" s="1"/>
      <c r="H149" s="54"/>
      <c r="I149" s="52"/>
      <c r="J149" s="52"/>
      <c r="K149" s="47"/>
      <c r="L149" s="28"/>
      <c r="N149" s="7"/>
      <c r="Q149" s="25"/>
    </row>
    <row r="150" spans="1:28" s="6" customFormat="1" ht="25.5" x14ac:dyDescent="0.35">
      <c r="A150" s="36" t="s">
        <v>26</v>
      </c>
      <c r="B150" s="36"/>
      <c r="C150" s="36"/>
      <c r="D150" s="36"/>
      <c r="E150" s="52"/>
      <c r="F150" s="53"/>
      <c r="G150" s="1"/>
      <c r="H150" s="54"/>
      <c r="I150" s="52"/>
      <c r="J150" s="52"/>
      <c r="K150" s="48"/>
      <c r="L150" s="28"/>
      <c r="N150" s="7"/>
      <c r="Q150" s="25"/>
    </row>
    <row r="151" spans="1:28" s="7" customFormat="1" ht="25.5" x14ac:dyDescent="0.35">
      <c r="A151" s="50" t="s">
        <v>27</v>
      </c>
      <c r="B151" s="50"/>
      <c r="C151" s="50"/>
      <c r="D151" s="50"/>
      <c r="E151" s="52"/>
      <c r="F151" s="131"/>
      <c r="G151" s="131"/>
      <c r="H151" s="54"/>
      <c r="I151" s="52"/>
      <c r="J151" s="52"/>
      <c r="K151" s="47" t="s">
        <v>16</v>
      </c>
      <c r="Q151" s="25"/>
    </row>
    <row r="152" spans="1:28" s="32" customFormat="1" ht="40.5" customHeight="1" x14ac:dyDescent="0.25">
      <c r="A152" s="4"/>
      <c r="B152" s="30"/>
      <c r="C152" s="30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25"/>
      <c r="R152" s="60"/>
      <c r="S152" s="60"/>
      <c r="T152" s="60"/>
      <c r="U152" s="60"/>
      <c r="V152" s="60"/>
      <c r="W152" s="60"/>
    </row>
    <row r="153" spans="1:28" s="32" customFormat="1" ht="25.5" x14ac:dyDescent="0.25">
      <c r="A153" s="50" t="s">
        <v>291</v>
      </c>
      <c r="B153" s="30"/>
      <c r="C153" s="30"/>
      <c r="D153" s="31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25"/>
      <c r="R153" s="60"/>
      <c r="S153" s="60"/>
      <c r="T153" s="60"/>
      <c r="U153" s="60"/>
      <c r="V153" s="60"/>
      <c r="W153" s="60"/>
    </row>
    <row r="154" spans="1:28" s="5" customFormat="1" ht="14.25" customHeight="1" x14ac:dyDescent="0.25">
      <c r="A154" s="8"/>
      <c r="B154" s="8"/>
      <c r="C154" s="8"/>
      <c r="D154" s="9"/>
      <c r="E154" s="10"/>
      <c r="F154" s="10"/>
      <c r="G154" s="10"/>
      <c r="H154" s="10"/>
      <c r="I154" s="10"/>
      <c r="J154" s="10"/>
      <c r="K154" s="10"/>
      <c r="L154" s="10"/>
      <c r="M154" s="11"/>
      <c r="N154" s="10"/>
      <c r="O154" s="10"/>
      <c r="P154" s="10"/>
      <c r="Q154" s="25"/>
      <c r="R154" s="56"/>
      <c r="S154" s="56"/>
      <c r="T154" s="56"/>
    </row>
    <row r="155" spans="1:28" s="5" customFormat="1" ht="16.5" customHeight="1" x14ac:dyDescent="0.25">
      <c r="A155" s="8"/>
      <c r="B155" s="8"/>
      <c r="C155" s="8"/>
      <c r="D155" s="9"/>
      <c r="E155" s="10"/>
      <c r="F155" s="10"/>
      <c r="G155" s="10"/>
      <c r="H155" s="10"/>
      <c r="I155" s="10"/>
      <c r="J155" s="34"/>
      <c r="K155" s="10"/>
      <c r="L155" s="10"/>
      <c r="M155" s="10"/>
      <c r="N155" s="10"/>
      <c r="O155" s="10"/>
      <c r="P155" s="10"/>
      <c r="Q155" s="25"/>
      <c r="R155" s="56"/>
      <c r="S155" s="56"/>
      <c r="T155" s="56"/>
    </row>
    <row r="156" spans="1:28" ht="18" x14ac:dyDescent="0.25">
      <c r="E156" s="12"/>
      <c r="F156" s="12"/>
      <c r="G156" s="12"/>
      <c r="H156" s="12"/>
      <c r="I156" s="12"/>
      <c r="J156" s="35"/>
    </row>
  </sheetData>
  <mergeCells count="30">
    <mergeCell ref="A7:B7"/>
    <mergeCell ref="A10:A13"/>
    <mergeCell ref="M1:P1"/>
    <mergeCell ref="M2:P2"/>
    <mergeCell ref="M3:P3"/>
    <mergeCell ref="M4:P4"/>
    <mergeCell ref="G12:G13"/>
    <mergeCell ref="H12:H13"/>
    <mergeCell ref="J11:J13"/>
    <mergeCell ref="K11:K13"/>
    <mergeCell ref="M11:N11"/>
    <mergeCell ref="L11:L13"/>
    <mergeCell ref="N12:N13"/>
    <mergeCell ref="O11:O13"/>
    <mergeCell ref="F148:G148"/>
    <mergeCell ref="F151:G151"/>
    <mergeCell ref="A6:P6"/>
    <mergeCell ref="G11:H11"/>
    <mergeCell ref="P10:P13"/>
    <mergeCell ref="B10:B13"/>
    <mergeCell ref="F11:F13"/>
    <mergeCell ref="M12:M13"/>
    <mergeCell ref="E10:I10"/>
    <mergeCell ref="I11:I13"/>
    <mergeCell ref="C10:C13"/>
    <mergeCell ref="D10:D13"/>
    <mergeCell ref="E11:E13"/>
    <mergeCell ref="J10:O10"/>
    <mergeCell ref="F145:G145"/>
    <mergeCell ref="A8:B8"/>
  </mergeCells>
  <phoneticPr fontId="2" type="noConversion"/>
  <printOptions horizontalCentered="1"/>
  <pageMargins left="0.19685039370078741" right="0.19685039370078741" top="0.78740157480314965" bottom="0.78740157480314965" header="0.51181102362204722" footer="0.31496062992125984"/>
  <pageSetup paperSize="9" scale="40" firstPageNumber="3" fitToHeight="0" orientation="landscape" useFirstPageNumber="1" r:id="rId1"/>
  <headerFooter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EC7708-DB02-406E-9528-289F73A0D2C0}">
  <ds:schemaRefs>
    <ds:schemaRef ds:uri="http://schemas.microsoft.com/office/2006/metadata/properties"/>
    <ds:schemaRef ds:uri="http://purl.org/dc/dcmitype/"/>
    <ds:schemaRef ds:uri="acedc1b3-a6a6-4744-bb8f-c9b717f8a9c9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3</vt:lpstr>
      <vt:lpstr>'Додаток 3'!Заголовки_для_друку</vt:lpstr>
      <vt:lpstr>'Додаток 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user</cp:lastModifiedBy>
  <cp:lastPrinted>2026-06-23T07:01:43Z</cp:lastPrinted>
  <dcterms:created xsi:type="dcterms:W3CDTF">2014-01-17T10:52:16Z</dcterms:created>
  <dcterms:modified xsi:type="dcterms:W3CDTF">2026-06-23T07:03:03Z</dcterms:modified>
</cp:coreProperties>
</file>