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hushko.Olha\Desktop\1290-2023\"/>
    </mc:Choice>
  </mc:AlternateContent>
  <bookViews>
    <workbookView xWindow="0" yWindow="0" windowWidth="2160" windowHeight="1176" tabRatio="744"/>
  </bookViews>
  <sheets>
    <sheet name="Додаток 1" sheetId="13" r:id="rId1"/>
  </sheets>
  <definedNames>
    <definedName name="_xlnm.Print_Titles" localSheetId="0">'Додаток 1'!$A:$E,'Додаток 1'!$11:$11</definedName>
    <definedName name="_xlnm.Print_Area" localSheetId="0">'Додаток 1'!$A$1:$F$122</definedName>
  </definedNames>
  <calcPr calcId="162913"/>
</workbook>
</file>

<file path=xl/calcChain.xml><?xml version="1.0" encoding="utf-8"?>
<calcChain xmlns="http://schemas.openxmlformats.org/spreadsheetml/2006/main">
  <c r="E27" i="13" l="1"/>
  <c r="F27" i="13"/>
  <c r="C111" i="13"/>
  <c r="F110" i="13"/>
  <c r="F106" i="13" s="1"/>
  <c r="E110" i="13"/>
  <c r="D110" i="13"/>
  <c r="C110" i="13"/>
  <c r="C109" i="13"/>
  <c r="C108" i="13"/>
  <c r="F107" i="13"/>
  <c r="E107" i="13"/>
  <c r="E106" i="13" s="1"/>
  <c r="D107" i="13"/>
  <c r="C107" i="13" s="1"/>
  <c r="F104" i="13"/>
  <c r="F103" i="13" s="1"/>
  <c r="F102" i="13" s="1"/>
  <c r="C104" i="13"/>
  <c r="E103" i="13"/>
  <c r="E102" i="13" s="1"/>
  <c r="C102" i="13" s="1"/>
  <c r="F101" i="13"/>
  <c r="F100" i="13" s="1"/>
  <c r="F99" i="13" s="1"/>
  <c r="C101" i="13"/>
  <c r="E100" i="13"/>
  <c r="D99" i="13"/>
  <c r="C98" i="13"/>
  <c r="C97" i="13"/>
  <c r="C96" i="13"/>
  <c r="C95" i="13"/>
  <c r="E94" i="13"/>
  <c r="C94" i="13" s="1"/>
  <c r="F92" i="13"/>
  <c r="C92" i="13"/>
  <c r="C91" i="13"/>
  <c r="C90" i="13"/>
  <c r="C89" i="13"/>
  <c r="C88" i="13"/>
  <c r="E87" i="13"/>
  <c r="E86" i="13" s="1"/>
  <c r="D87" i="13"/>
  <c r="D86" i="13" s="1"/>
  <c r="C86" i="13" s="1"/>
  <c r="C85" i="13"/>
  <c r="C84" i="13"/>
  <c r="C83" i="13"/>
  <c r="F82" i="13"/>
  <c r="E82" i="13"/>
  <c r="D82" i="13"/>
  <c r="C82" i="13" s="1"/>
  <c r="C81" i="13"/>
  <c r="C80" i="13"/>
  <c r="D79" i="13"/>
  <c r="C79" i="13" s="1"/>
  <c r="E78" i="13"/>
  <c r="C77" i="13"/>
  <c r="F76" i="13"/>
  <c r="E76" i="13"/>
  <c r="D76" i="13"/>
  <c r="C75" i="13"/>
  <c r="C74" i="13"/>
  <c r="C73" i="13"/>
  <c r="C72" i="13"/>
  <c r="F71" i="13"/>
  <c r="E71" i="13"/>
  <c r="D71" i="13"/>
  <c r="C71" i="13" s="1"/>
  <c r="E70" i="13"/>
  <c r="C69" i="13"/>
  <c r="C68" i="13"/>
  <c r="C67" i="13"/>
  <c r="C66" i="13"/>
  <c r="C65" i="13"/>
  <c r="F64" i="13"/>
  <c r="E64" i="13"/>
  <c r="D64" i="13"/>
  <c r="C64" i="13"/>
  <c r="C63" i="13"/>
  <c r="C62" i="13"/>
  <c r="D61" i="13"/>
  <c r="C61" i="13"/>
  <c r="F60" i="13"/>
  <c r="F59" i="13" s="1"/>
  <c r="E60" i="13"/>
  <c r="C58" i="13"/>
  <c r="C57" i="13"/>
  <c r="C56" i="13"/>
  <c r="F55" i="13"/>
  <c r="F54" i="13" s="1"/>
  <c r="E55" i="13"/>
  <c r="C55" i="13" s="1"/>
  <c r="D55" i="13"/>
  <c r="D54" i="13"/>
  <c r="C53" i="13"/>
  <c r="F52" i="13"/>
  <c r="F51" i="13" s="1"/>
  <c r="C52" i="13"/>
  <c r="E51" i="13"/>
  <c r="D51" i="13"/>
  <c r="F50" i="13"/>
  <c r="C50" i="13"/>
  <c r="F49" i="13"/>
  <c r="C49" i="13"/>
  <c r="F48" i="13"/>
  <c r="D48" i="13"/>
  <c r="C48" i="13" s="1"/>
  <c r="F47" i="13"/>
  <c r="D47" i="13"/>
  <c r="C47" i="13" s="1"/>
  <c r="F46" i="13"/>
  <c r="C46" i="13"/>
  <c r="F45" i="13"/>
  <c r="F44" i="13"/>
  <c r="C44" i="13"/>
  <c r="F43" i="13"/>
  <c r="C43" i="13"/>
  <c r="C42" i="13"/>
  <c r="D41" i="13"/>
  <c r="C41" i="13" s="1"/>
  <c r="C40" i="13"/>
  <c r="C39" i="13"/>
  <c r="F38" i="13"/>
  <c r="D38" i="13"/>
  <c r="C38" i="13" s="1"/>
  <c r="F37" i="13"/>
  <c r="D37" i="13"/>
  <c r="C37" i="13" s="1"/>
  <c r="F36" i="13"/>
  <c r="C36" i="13"/>
  <c r="F35" i="13"/>
  <c r="C35" i="13"/>
  <c r="E34" i="13"/>
  <c r="E33" i="13" s="1"/>
  <c r="C32" i="13"/>
  <c r="C31" i="13"/>
  <c r="C30" i="13"/>
  <c r="D29" i="13"/>
  <c r="C29" i="13" s="1"/>
  <c r="C28" i="13"/>
  <c r="D27" i="13"/>
  <c r="C25" i="13"/>
  <c r="F24" i="13"/>
  <c r="E24" i="13"/>
  <c r="D24" i="13"/>
  <c r="C24" i="13" s="1"/>
  <c r="C23" i="13"/>
  <c r="F22" i="13"/>
  <c r="E22" i="13"/>
  <c r="E21" i="13" s="1"/>
  <c r="D22" i="13"/>
  <c r="F21" i="13"/>
  <c r="C20" i="13"/>
  <c r="F19" i="13"/>
  <c r="E19" i="13"/>
  <c r="D19" i="13"/>
  <c r="C19" i="13"/>
  <c r="C18" i="13"/>
  <c r="C17" i="13"/>
  <c r="C16" i="13"/>
  <c r="C15" i="13"/>
  <c r="F14" i="13"/>
  <c r="F13" i="13" s="1"/>
  <c r="E14" i="13"/>
  <c r="D14" i="13"/>
  <c r="D13" i="13" s="1"/>
  <c r="C14" i="13" l="1"/>
  <c r="C22" i="13"/>
  <c r="D34" i="13"/>
  <c r="C34" i="13" s="1"/>
  <c r="C51" i="13"/>
  <c r="F34" i="13"/>
  <c r="E99" i="13"/>
  <c r="C27" i="13"/>
  <c r="C54" i="13"/>
  <c r="E54" i="13"/>
  <c r="C100" i="13"/>
  <c r="C103" i="13"/>
  <c r="F33" i="13"/>
  <c r="F12" i="13" s="1"/>
  <c r="F105" i="13" s="1"/>
  <c r="F112" i="13" s="1"/>
  <c r="D60" i="13"/>
  <c r="E93" i="13"/>
  <c r="C99" i="13"/>
  <c r="C60" i="13"/>
  <c r="E13" i="13"/>
  <c r="E12" i="13" s="1"/>
  <c r="D21" i="13"/>
  <c r="C21" i="13" s="1"/>
  <c r="D78" i="13"/>
  <c r="D26" i="13"/>
  <c r="C26" i="13" s="1"/>
  <c r="C87" i="13"/>
  <c r="D45" i="13"/>
  <c r="C45" i="13" s="1"/>
  <c r="D106" i="13"/>
  <c r="C106" i="13" s="1"/>
  <c r="E59" i="13" l="1"/>
  <c r="E105" i="13" s="1"/>
  <c r="E112" i="13" s="1"/>
  <c r="C93" i="13"/>
  <c r="C78" i="13"/>
  <c r="D70" i="13"/>
  <c r="D33" i="13"/>
  <c r="C13" i="13"/>
  <c r="C33" i="13" l="1"/>
  <c r="D12" i="13"/>
  <c r="C70" i="13"/>
  <c r="D59" i="13"/>
  <c r="C59" i="13" s="1"/>
  <c r="D105" i="13" l="1"/>
  <c r="C12" i="13"/>
  <c r="D112" i="13" l="1"/>
  <c r="C105" i="13"/>
  <c r="C112" i="13" s="1"/>
</calcChain>
</file>

<file path=xl/sharedStrings.xml><?xml version="1.0" encoding="utf-8"?>
<sst xmlns="http://schemas.openxmlformats.org/spreadsheetml/2006/main" count="141" uniqueCount="138">
  <si>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</si>
  <si>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</si>
  <si>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</si>
  <si>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</si>
  <si>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</si>
  <si>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</si>
  <si>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</si>
  <si>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</si>
  <si>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Доходи від операцій з капіталом</t>
  </si>
  <si>
    <t>Надходження від продажу основного капіталу</t>
  </si>
  <si>
    <t>Загальний фонд</t>
  </si>
  <si>
    <t>Спеціальний фонд</t>
  </si>
  <si>
    <t>Всього</t>
  </si>
  <si>
    <t>Власні надходження бюджетних установ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</si>
  <si>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</si>
  <si>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</si>
  <si>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</si>
  <si>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</si>
  <si>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</si>
  <si>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</si>
  <si>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</si>
  <si>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</si>
  <si>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</si>
  <si>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</si>
  <si>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</si>
  <si>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</si>
  <si>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</si>
  <si>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Збір за місця для паркування транспортних засобів</t>
  </si>
  <si>
    <t>Збір за місця для паркування транспортних засобів, сплачений юридичними особами</t>
  </si>
  <si>
    <t>Збір за місця для паркування транспортних засобів, сплачений фізичними особами</t>
  </si>
  <si>
    <t>Туристичний збір</t>
  </si>
  <si>
    <t>Туристичний збір, сплачений фізичними особами</t>
  </si>
  <si>
    <t xml:space="preserve">Єдиний податок </t>
  </si>
  <si>
    <t>Єдиний податок з юридичних осіб</t>
  </si>
  <si>
    <t>Єдиний податок з фізичних осіб</t>
  </si>
  <si>
    <t>Екологічний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</si>
  <si>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</si>
  <si>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</si>
  <si>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</si>
  <si>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Надходження від орендної плати за користування цілісним майновим комплексом та іншим державним майном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</si>
  <si>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</si>
  <si>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</si>
  <si>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</si>
  <si>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</si>
  <si>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</si>
  <si>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Плата за надання інших адміністративних послуг</t>
  </si>
  <si>
    <t>24060000</t>
  </si>
  <si>
    <t>24060300</t>
  </si>
  <si>
    <t>Інші надходження, в тому числі:</t>
  </si>
  <si>
    <t xml:space="preserve"> - інші надходження</t>
  </si>
  <si>
    <t>25000000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</si>
  <si>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</si>
  <si>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</si>
  <si>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</si>
  <si>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</si>
  <si>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>31030000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</si>
  <si>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</si>
  <si>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</si>
  <si>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</si>
  <si>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</si>
  <si>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</si>
  <si>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</si>
  <si>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 xml:space="preserve">Офіційні трансферти </t>
  </si>
  <si>
    <t>Освітня субвенція з державного бюджету місцевим бюджетам</t>
  </si>
  <si>
    <t>Директор департаменту фінансової політики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</si>
  <si>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</si>
  <si>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</si>
  <si>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Адміністративний збір за державну реєстрацію речових прав на нерухоме майно та їх обтяжень</t>
  </si>
  <si>
    <t>Внутрішні податки на товари та послуги</t>
  </si>
  <si>
    <t>22090400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</si>
  <si>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</si>
  <si>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 - плата за  тимчасове користування місцями для розміщення зовнішньої реклами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</si>
  <si>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(родючого шару грунту) без спеціального дозволу; відшкодування збитків за погіршення якості грунтового покриву тощо та за неодержання доходів у зв’язку з тимчасовим невикористанням земельних ділянок</t>
  </si>
  <si>
    <t>(грн.)</t>
  </si>
  <si>
    <t>в тому числі бюджет розвитку</t>
  </si>
  <si>
    <t>Податок та збір на доходи фізичних осіб</t>
  </si>
  <si>
    <t>Орендна плата з юридичних осіб</t>
  </si>
  <si>
    <t>Туристичний збір, сплачений юридичними особами</t>
  </si>
  <si>
    <t>Плата за встановлення земельного сервітуту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</si>
  <si>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осіб-підприємців та громадських формувань, а також плата за надання інших платних послуг, пов'язаних з такою державною реєстрацією</t>
  </si>
  <si>
    <t>Субвенції з державного бюджету місцевим бюджетам</t>
  </si>
  <si>
    <t>Заступник директора департаменту фінансової</t>
  </si>
  <si>
    <t xml:space="preserve">Податок на прибуток підприємств 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</si>
  <si>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</si>
  <si>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</si>
  <si>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</si>
  <si>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</si>
  <si>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Пальне</t>
  </si>
  <si>
    <t xml:space="preserve">        Візи:</t>
  </si>
  <si>
    <t>Ліліана РИМАР</t>
  </si>
  <si>
    <t>14020000</t>
  </si>
  <si>
    <t>Акцизний податок з вироблених в Україні підакцизних товарів (продукції) </t>
  </si>
  <si>
    <t>14021900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</si>
  <si>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</si>
  <si>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</si>
  <si>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</si>
  <si>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</si>
  <si>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Вікторія ДОВЖИК</t>
  </si>
  <si>
    <t>Рентна плата за користування надрами для видобування корисних копалин загальнодержавного значення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</si>
  <si>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 підпунктом 213.1.14 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</si>
  <si>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 підпунктом 213.1.14 пункту 213.1 статті 213 Податкового кодексу України)</t>
  </si>
  <si>
    <t>19010200 </t>
  </si>
  <si>
    <t>Надходження від скидів забруднюючих речовин безпосередньо у водні об'єкти </t>
  </si>
  <si>
    <t>19010300 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</si>
  <si>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</si>
  <si>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 у статутних капіталах яких є державна або комунальна власність</t>
  </si>
  <si>
    <t xml:space="preserve"> - орендна плата за нежитлові приміщення </t>
  </si>
  <si>
    <t>- орендна плата за майнові комплекси</t>
  </si>
  <si>
    <t>Разом доходів без врахування міжбюджетних трансфертів</t>
  </si>
  <si>
    <t>19010100 </t>
  </si>
  <si>
    <t>Податок на доходи фізичних осіб із доходів спеціалістів резидента Дія Сіті</t>
  </si>
  <si>
    <t>Рентна плата за користування надрами</t>
  </si>
  <si>
    <t xml:space="preserve"> Місцеві податки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</si>
  <si>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вуглецю), </t>
  </si>
  <si>
    <t>21050000 </t>
  </si>
  <si>
    <t>Плата за розміщення тимчасово вільних коштів місцевих бюджетів 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</si>
  <si>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</si>
  <si>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</si>
  <si>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</si>
  <si>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</si>
  <si>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цілісним майновим комплексом та іншим майном, що перебуває в комунальній власності, в тому числі:</t>
  </si>
  <si>
    <t>- плата за тимчасове користування окремих конструктивних елементів благоустрою</t>
  </si>
  <si>
    <t xml:space="preserve">Надходження коштів пайової участі у розвитку інфраструктури населеного пункту </t>
  </si>
  <si>
    <t>Плата за оренду майна бюджетних установ</t>
  </si>
  <si>
    <t>Кошти від відчуження майна, що належить Автономній Республіці Крим та майна, що перебуває у комунальній власності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</si>
  <si>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</si>
  <si>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</si>
  <si>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</si>
  <si>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Всього доходів</t>
  </si>
  <si>
    <t>політики - начальник управління бюджету</t>
  </si>
  <si>
    <t>рішенням виконкому</t>
  </si>
  <si>
    <t>Керуючий справами виконкому</t>
  </si>
  <si>
    <t>Наталія АЛЄКСЄЄВА</t>
  </si>
  <si>
    <t xml:space="preserve">                            Додаток 1</t>
  </si>
  <si>
    <t xml:space="preserve">             Схвалено  </t>
  </si>
  <si>
    <t xml:space="preserve"> (код бюджету)</t>
  </si>
  <si>
    <t>від 24.11.2023 № 1290</t>
  </si>
  <si>
    <t>Доходи бюджету Львівської міської територіальної громади 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</si>
</sst>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_р_._-;\-* #,##0.00_р_._-;_-* &quot;-&quot;??_р_._-;_-@_-"/>
    <numFmt numFmtId="165" formatCode="_-* #,##0.00\ _г_р_н_._-;\-* #,##0.00\ _г_р_н_._-;_-* &quot;-&quot;??\ _г_р_н_._-;_-@_-"/>
    <numFmt numFmtId="166" formatCode="* _-#,##0&quot;р.&quot;;* \-#,##0&quot;р.&quot;;* _-&quot;-&quot;&quot;р.&quot;;@"/>
    <numFmt numFmtId="167" formatCode="#,##0.0"/>
    <numFmt numFmtId="168" formatCode="0.0"/>
    <numFmt numFmtId="169" formatCode="#,##0.000"/>
    <numFmt numFmtId="170" formatCode="#,##0.00000000"/>
  </numFmts>
  <fonts count="29" x14ac:knownFonts="1">
    <font>
      <sz val="10"/>
      <name val="Times New Roman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5"/>
      <name val="Arial"/>
      <family val="2"/>
      <charset val="204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4"/>
      <name val="Arial"/>
      <family val="2"/>
      <charset val="204"/>
    </font>
    <font>
      <sz val="12"/>
      <color rgb="FF0000FF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3" fillId="0" borderId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5" fillId="22" borderId="2" applyNumberFormat="0" applyAlignment="0" applyProtection="0"/>
    <xf numFmtId="0" fontId="10" fillId="22" borderId="1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3" applyNumberFormat="0" applyFill="0" applyAlignment="0" applyProtection="0"/>
    <xf numFmtId="0" fontId="11" fillId="13" borderId="0" applyNumberFormat="0" applyBorder="0" applyAlignment="0" applyProtection="0"/>
    <xf numFmtId="0" fontId="9" fillId="0" borderId="0"/>
    <xf numFmtId="0" fontId="13" fillId="0" borderId="0"/>
    <xf numFmtId="0" fontId="4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0" borderId="4" applyNumberFormat="0" applyFont="0" applyAlignment="0" applyProtection="0"/>
    <xf numFmtId="0" fontId="12" fillId="0" borderId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3" fillId="0" borderId="0"/>
  </cellStyleXfs>
  <cellXfs count="122">
    <xf numFmtId="0" fontId="0" fillId="0" borderId="0" xfId="0"/>
    <xf numFmtId="0" fontId="14" fillId="0" borderId="0" xfId="0" applyNumberFormat="1" applyFont="1" applyFill="1" applyAlignment="1" applyProtection="1"/>
    <xf numFmtId="0" fontId="14" fillId="0" borderId="0" xfId="0" applyFont="1" applyFill="1"/>
    <xf numFmtId="0" fontId="17" fillId="0" borderId="0" xfId="0" applyNumberFormat="1" applyFont="1" applyFill="1" applyAlignment="1" applyProtection="1"/>
    <xf numFmtId="0" fontId="19" fillId="0" borderId="0" xfId="0" applyFont="1" applyFill="1"/>
    <xf numFmtId="0" fontId="19" fillId="0" borderId="0" xfId="0" applyFont="1" applyFill="1" applyAlignment="1">
      <alignment horizontal="left" vertical="center"/>
    </xf>
    <xf numFmtId="1" fontId="19" fillId="0" borderId="0" xfId="0" applyNumberFormat="1" applyFont="1" applyFill="1" applyAlignment="1"/>
    <xf numFmtId="0" fontId="19" fillId="0" borderId="0" xfId="0" applyFont="1" applyFill="1" applyAlignment="1"/>
    <xf numFmtId="3" fontId="14" fillId="0" borderId="0" xfId="0" applyNumberFormat="1" applyFont="1" applyFill="1" applyAlignment="1" applyProtection="1"/>
    <xf numFmtId="0" fontId="20" fillId="0" borderId="0" xfId="0" applyFont="1" applyFill="1"/>
    <xf numFmtId="0" fontId="17" fillId="0" borderId="0" xfId="0" applyFont="1" applyFill="1"/>
    <xf numFmtId="0" fontId="17" fillId="0" borderId="5" xfId="0" applyFont="1" applyFill="1" applyBorder="1" applyAlignment="1">
      <alignment vertical="top" wrapText="1"/>
    </xf>
    <xf numFmtId="3" fontId="17" fillId="0" borderId="0" xfId="0" applyNumberFormat="1" applyFont="1" applyFill="1"/>
    <xf numFmtId="0" fontId="14" fillId="0" borderId="0" xfId="0" applyNumberFormat="1" applyFont="1" applyFill="1" applyBorder="1" applyAlignment="1" applyProtection="1">
      <alignment horizontal="center"/>
    </xf>
    <xf numFmtId="0" fontId="21" fillId="0" borderId="0" xfId="0" applyFont="1" applyFill="1"/>
    <xf numFmtId="3" fontId="17" fillId="0" borderId="5" xfId="0" applyNumberFormat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/>
    <xf numFmtId="0" fontId="26" fillId="0" borderId="0" xfId="0" applyNumberFormat="1" applyFont="1" applyFill="1" applyBorder="1" applyAlignment="1" applyProtection="1"/>
    <xf numFmtId="0" fontId="22" fillId="0" borderId="0" xfId="0" applyNumberFormat="1" applyFont="1" applyFill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/>
    </xf>
    <xf numFmtId="0" fontId="25" fillId="0" borderId="6" xfId="0" applyNumberFormat="1" applyFont="1" applyFill="1" applyBorder="1" applyAlignment="1" applyProtection="1">
      <alignment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4" fontId="17" fillId="0" borderId="0" xfId="0" applyNumberFormat="1" applyFont="1" applyFill="1"/>
    <xf numFmtId="3" fontId="20" fillId="0" borderId="5" xfId="0" applyNumberFormat="1" applyFont="1" applyFill="1" applyBorder="1" applyAlignment="1">
      <alignment horizontal="center" vertical="top" wrapText="1"/>
    </xf>
    <xf numFmtId="3" fontId="20" fillId="0" borderId="5" xfId="55" applyNumberFormat="1" applyFont="1" applyFill="1" applyBorder="1" applyAlignment="1">
      <alignment horizontal="center" vertical="top" wrapText="1"/>
    </xf>
    <xf numFmtId="165" fontId="17" fillId="0" borderId="0" xfId="55" applyNumberFormat="1" applyFont="1" applyFill="1"/>
    <xf numFmtId="165" fontId="20" fillId="0" borderId="0" xfId="55" applyNumberFormat="1" applyFont="1" applyFill="1"/>
    <xf numFmtId="4" fontId="20" fillId="0" borderId="0" xfId="0" applyNumberFormat="1" applyFont="1" applyFill="1"/>
    <xf numFmtId="3" fontId="17" fillId="0" borderId="5" xfId="55" applyNumberFormat="1" applyFont="1" applyFill="1" applyBorder="1" applyAlignment="1">
      <alignment horizontal="center" vertical="top" wrapText="1"/>
    </xf>
    <xf numFmtId="165" fontId="20" fillId="0" borderId="0" xfId="55" applyNumberFormat="1" applyFont="1" applyFill="1" applyAlignment="1">
      <alignment wrapText="1"/>
    </xf>
    <xf numFmtId="4" fontId="20" fillId="0" borderId="0" xfId="0" applyNumberFormat="1" applyFont="1" applyFill="1" applyAlignment="1">
      <alignment wrapText="1"/>
    </xf>
    <xf numFmtId="0" fontId="20" fillId="0" borderId="0" xfId="0" applyFont="1" applyFill="1" applyAlignment="1">
      <alignment wrapText="1"/>
    </xf>
    <xf numFmtId="165" fontId="17" fillId="0" borderId="0" xfId="55" applyNumberFormat="1" applyFont="1" applyFill="1" applyAlignment="1">
      <alignment wrapText="1"/>
    </xf>
    <xf numFmtId="4" fontId="17" fillId="0" borderId="0" xfId="0" applyNumberFormat="1" applyFont="1" applyFill="1" applyAlignment="1">
      <alignment wrapText="1"/>
    </xf>
    <xf numFmtId="0" fontId="17" fillId="0" borderId="0" xfId="0" applyFont="1" applyFill="1" applyAlignment="1">
      <alignment wrapText="1"/>
    </xf>
    <xf numFmtId="170" fontId="17" fillId="0" borderId="0" xfId="0" applyNumberFormat="1" applyFont="1" applyFill="1"/>
    <xf numFmtId="3" fontId="17" fillId="0" borderId="0" xfId="55" applyNumberFormat="1" applyFont="1" applyFill="1" applyBorder="1" applyAlignment="1">
      <alignment horizontal="center" vertical="center" wrapText="1"/>
    </xf>
    <xf numFmtId="4" fontId="17" fillId="0" borderId="0" xfId="55" applyNumberFormat="1" applyFont="1" applyFill="1"/>
    <xf numFmtId="3" fontId="21" fillId="0" borderId="5" xfId="55" applyNumberFormat="1" applyFont="1" applyFill="1" applyBorder="1" applyAlignment="1">
      <alignment horizontal="center" vertical="top" wrapText="1"/>
    </xf>
    <xf numFmtId="165" fontId="17" fillId="0" borderId="0" xfId="55" applyNumberFormat="1" applyFont="1" applyFill="1" applyBorder="1"/>
    <xf numFmtId="165" fontId="21" fillId="0" borderId="0" xfId="55" applyNumberFormat="1" applyFont="1" applyFill="1"/>
    <xf numFmtId="4" fontId="21" fillId="0" borderId="0" xfId="0" applyNumberFormat="1" applyFont="1" applyFill="1"/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" fontId="19" fillId="0" borderId="0" xfId="0" applyNumberFormat="1" applyFont="1" applyFill="1" applyBorder="1" applyAlignment="1">
      <alignment horizontal="right"/>
    </xf>
    <xf numFmtId="1" fontId="19" fillId="0" borderId="0" xfId="0" applyNumberFormat="1" applyFont="1" applyFill="1" applyBorder="1" applyAlignment="1">
      <alignment horizontal="right" vertical="top"/>
    </xf>
    <xf numFmtId="167" fontId="18" fillId="0" borderId="0" xfId="0" applyNumberFormat="1" applyFont="1" applyFill="1"/>
    <xf numFmtId="4" fontId="19" fillId="0" borderId="0" xfId="0" applyNumberFormat="1" applyFont="1" applyFill="1" applyBorder="1" applyAlignment="1">
      <alignment horizontal="right" vertical="top"/>
    </xf>
    <xf numFmtId="4" fontId="19" fillId="0" borderId="0" xfId="0" applyNumberFormat="1" applyFont="1" applyFill="1" applyAlignment="1">
      <alignment horizontal="right" vertical="top"/>
    </xf>
    <xf numFmtId="0" fontId="19" fillId="0" borderId="0" xfId="0" applyFont="1" applyFill="1" applyAlignment="1">
      <alignment horizontal="right"/>
    </xf>
    <xf numFmtId="1" fontId="27" fillId="0" borderId="0" xfId="0" applyNumberFormat="1" applyFont="1" applyFill="1" applyAlignment="1"/>
    <xf numFmtId="1" fontId="19" fillId="0" borderId="0" xfId="0" applyNumberFormat="1" applyFont="1" applyFill="1" applyAlignment="1">
      <alignment vertical="top"/>
    </xf>
    <xf numFmtId="4" fontId="19" fillId="0" borderId="0" xfId="0" applyNumberFormat="1" applyFont="1" applyFill="1" applyBorder="1" applyAlignment="1">
      <alignment vertical="top"/>
    </xf>
    <xf numFmtId="4" fontId="19" fillId="0" borderId="0" xfId="0" applyNumberFormat="1" applyFont="1" applyFill="1" applyAlignment="1">
      <alignment vertical="top"/>
    </xf>
    <xf numFmtId="167" fontId="19" fillId="0" borderId="0" xfId="0" applyNumberFormat="1" applyFont="1" applyFill="1" applyBorder="1"/>
    <xf numFmtId="0" fontId="19" fillId="0" borderId="0" xfId="0" applyFont="1" applyFill="1" applyBorder="1"/>
    <xf numFmtId="0" fontId="16" fillId="0" borderId="0" xfId="50" applyFont="1" applyFill="1" applyAlignment="1">
      <alignment vertical="center"/>
    </xf>
    <xf numFmtId="168" fontId="16" fillId="0" borderId="0" xfId="50" applyNumberFormat="1" applyFont="1" applyFill="1" applyAlignment="1">
      <alignment vertical="center"/>
    </xf>
    <xf numFmtId="169" fontId="23" fillId="0" borderId="0" xfId="50" applyNumberFormat="1" applyFont="1" applyFill="1" applyAlignment="1">
      <alignment vertical="center"/>
    </xf>
    <xf numFmtId="1" fontId="16" fillId="0" borderId="0" xfId="0" applyNumberFormat="1" applyFont="1" applyFill="1" applyAlignment="1">
      <alignment vertical="center"/>
    </xf>
    <xf numFmtId="168" fontId="16" fillId="0" borderId="0" xfId="50" applyNumberFormat="1" applyFont="1" applyFill="1" applyAlignment="1">
      <alignment horizontal="right" vertical="center"/>
    </xf>
    <xf numFmtId="0" fontId="16" fillId="0" borderId="0" xfId="50" applyFont="1" applyFill="1" applyAlignment="1">
      <alignment horizontal="right" vertical="center" wrapText="1"/>
    </xf>
    <xf numFmtId="0" fontId="16" fillId="0" borderId="0" xfId="50" applyFont="1" applyFill="1" applyAlignment="1">
      <alignment horizontal="left" vertical="center"/>
    </xf>
    <xf numFmtId="0" fontId="16" fillId="0" borderId="0" xfId="50" applyFont="1" applyFill="1" applyAlignment="1">
      <alignment horizontal="right" vertical="center"/>
    </xf>
    <xf numFmtId="0" fontId="16" fillId="0" borderId="0" xfId="0" applyFont="1" applyFill="1" applyAlignment="1">
      <alignment vertical="center"/>
    </xf>
    <xf numFmtId="1" fontId="24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16" fillId="0" borderId="0" xfId="50" applyNumberFormat="1" applyFont="1" applyFill="1" applyAlignment="1">
      <alignment vertical="center"/>
    </xf>
    <xf numFmtId="0" fontId="18" fillId="0" borderId="0" xfId="0" applyFont="1" applyFill="1" applyBorder="1"/>
    <xf numFmtId="0" fontId="17" fillId="0" borderId="0" xfId="0" applyFont="1" applyFill="1" applyBorder="1" applyAlignment="1">
      <alignment vertical="top" wrapText="1"/>
    </xf>
    <xf numFmtId="0" fontId="20" fillId="0" borderId="5" xfId="0" applyFont="1" applyFill="1" applyBorder="1" applyAlignment="1">
      <alignment vertical="top" wrapText="1"/>
    </xf>
    <xf numFmtId="0" fontId="17" fillId="0" borderId="5" xfId="0" applyNumberFormat="1" applyFont="1" applyFill="1" applyBorder="1" applyAlignment="1" applyProtection="1">
      <alignment horizontal="center" vertical="top" wrapText="1"/>
    </xf>
    <xf numFmtId="0" fontId="17" fillId="0" borderId="5" xfId="0" applyFont="1" applyFill="1" applyBorder="1" applyAlignment="1">
      <alignment horizontal="left" vertical="top" wrapText="1"/>
    </xf>
    <xf numFmtId="49" fontId="17" fillId="0" borderId="5" xfId="0" applyNumberFormat="1" applyFont="1" applyFill="1" applyBorder="1" applyAlignment="1">
      <alignment horizontal="left" vertical="top" wrapText="1"/>
    </xf>
    <xf numFmtId="0" fontId="22" fillId="0" borderId="0" xfId="0" applyNumberFormat="1" applyFont="1" applyFill="1" applyAlignment="1" applyProtection="1"/>
    <xf numFmtId="0" fontId="23" fillId="0" borderId="0" xfId="0" applyFont="1" applyFill="1" applyAlignment="1">
      <alignment horizontal="center" vertical="center"/>
    </xf>
    <xf numFmtId="0" fontId="16" fillId="0" borderId="0" xfId="0" applyNumberFormat="1" applyFont="1" applyFill="1" applyAlignment="1" applyProtection="1"/>
    <xf numFmtId="0" fontId="20" fillId="0" borderId="9" xfId="0" applyFont="1" applyFill="1" applyBorder="1" applyAlignment="1">
      <alignment vertical="top" wrapText="1"/>
    </xf>
    <xf numFmtId="0" fontId="17" fillId="0" borderId="9" xfId="0" applyFont="1" applyFill="1" applyBorder="1" applyAlignment="1">
      <alignment vertical="top" wrapText="1"/>
    </xf>
    <xf numFmtId="0" fontId="21" fillId="0" borderId="5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left" vertical="top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0" xfId="0" applyFont="1" applyAlignment="1">
      <alignment wrapText="1"/>
    </xf>
    <xf numFmtId="0" fontId="20" fillId="0" borderId="5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9" xfId="0" applyFont="1" applyBorder="1" applyAlignment="1">
      <alignment horizontal="center" vertical="top"/>
    </xf>
    <xf numFmtId="0" fontId="17" fillId="0" borderId="9" xfId="0" applyFont="1" applyBorder="1" applyAlignment="1">
      <alignment vertical="center" wrapText="1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horizontal="center" vertical="top"/>
    </xf>
    <xf numFmtId="0" fontId="17" fillId="23" borderId="10" xfId="0" applyFont="1" applyFill="1" applyBorder="1" applyAlignment="1">
      <alignment vertical="top" wrapText="1"/>
    </xf>
    <xf numFmtId="0" fontId="20" fillId="0" borderId="5" xfId="0" applyFont="1" applyBorder="1" applyAlignment="1">
      <alignment horizontal="center" vertical="top"/>
    </xf>
    <xf numFmtId="0" fontId="20" fillId="23" borderId="5" xfId="0" applyFont="1" applyFill="1" applyBorder="1" applyAlignment="1">
      <alignment vertical="top" wrapText="1"/>
    </xf>
    <xf numFmtId="3" fontId="20" fillId="0" borderId="0" xfId="55" applyNumberFormat="1" applyFont="1" applyFill="1" applyBorder="1" applyAlignment="1">
      <alignment horizontal="center" vertical="center" wrapText="1"/>
    </xf>
    <xf numFmtId="4" fontId="20" fillId="0" borderId="0" xfId="55" applyNumberFormat="1" applyFont="1" applyFill="1"/>
    <xf numFmtId="0" fontId="17" fillId="0" borderId="8" xfId="0" applyFont="1" applyBorder="1" applyAlignment="1">
      <alignment horizontal="center" vertical="top"/>
    </xf>
    <xf numFmtId="0" fontId="17" fillId="23" borderId="0" xfId="0" applyFont="1" applyFill="1" applyBorder="1" applyAlignment="1">
      <alignment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left" vertical="top" wrapText="1"/>
    </xf>
    <xf numFmtId="3" fontId="20" fillId="0" borderId="5" xfId="55" applyNumberFormat="1" applyFont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vertical="top" wrapText="1"/>
    </xf>
    <xf numFmtId="3" fontId="17" fillId="0" borderId="8" xfId="0" applyNumberFormat="1" applyFont="1" applyFill="1" applyBorder="1" applyAlignment="1">
      <alignment horizontal="center" vertical="top" wrapText="1"/>
    </xf>
    <xf numFmtId="3" fontId="17" fillId="0" borderId="8" xfId="55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vertical="top" wrapText="1"/>
    </xf>
    <xf numFmtId="165" fontId="28" fillId="0" borderId="0" xfId="55" applyNumberFormat="1" applyFont="1" applyFill="1"/>
    <xf numFmtId="4" fontId="28" fillId="0" borderId="0" xfId="0" applyNumberFormat="1" applyFont="1" applyFill="1"/>
    <xf numFmtId="0" fontId="28" fillId="0" borderId="0" xfId="0" applyFont="1" applyFill="1"/>
    <xf numFmtId="0" fontId="16" fillId="0" borderId="0" xfId="0" applyNumberFormat="1" applyFont="1" applyFill="1" applyAlignment="1" applyProtection="1"/>
    <xf numFmtId="0" fontId="26" fillId="0" borderId="0" xfId="0" applyNumberFormat="1" applyFont="1" applyFill="1" applyAlignment="1" applyProtection="1">
      <alignment horizontal="left"/>
    </xf>
    <xf numFmtId="0" fontId="22" fillId="0" borderId="0" xfId="0" applyNumberFormat="1" applyFont="1" applyFill="1" applyAlignment="1" applyProtection="1">
      <alignment horizontal="left"/>
    </xf>
    <xf numFmtId="0" fontId="22" fillId="0" borderId="0" xfId="0" applyNumberFormat="1" applyFont="1" applyFill="1" applyAlignment="1" applyProtection="1"/>
    <xf numFmtId="0" fontId="22" fillId="0" borderId="0" xfId="0" applyNumberFormat="1" applyFont="1" applyFill="1" applyAlignment="1" applyProtection="1">
      <alignment horizontal="left" wrapText="1"/>
    </xf>
    <xf numFmtId="0" fontId="17" fillId="0" borderId="5" xfId="0" applyNumberFormat="1" applyFont="1" applyFill="1" applyBorder="1" applyAlignment="1" applyProtection="1">
      <alignment horizontal="center" vertical="top" wrapText="1"/>
    </xf>
    <xf numFmtId="0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>
      <alignment horizontal="center"/>
    </xf>
  </cellXfs>
  <cellStyles count="6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ывод" xfId="26"/>
    <cellStyle name="Вычисление" xfId="27"/>
    <cellStyle name="Звичайний" xfId="0" builtinId="0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21 2" xfId="57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Итог" xfId="47"/>
    <cellStyle name="Нейтральный" xfId="48"/>
    <cellStyle name="Обычный 11 4" xfId="49"/>
    <cellStyle name="Обычный 2" xfId="50"/>
    <cellStyle name="Обычный 2 2" xfId="59"/>
    <cellStyle name="Обычный 3" xfId="56"/>
    <cellStyle name="Плохой" xfId="51"/>
    <cellStyle name="Пояснение" xfId="52"/>
    <cellStyle name="Примечание" xfId="53"/>
    <cellStyle name="Стиль 1" xfId="54"/>
    <cellStyle name="Финансовый 2" xfId="58"/>
    <cellStyle name="Фінансовий" xfId="5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8000"/>
      <color rgb="FF0000FF"/>
      <color rgb="FFFFCC99"/>
      <color rgb="FF99FF33"/>
      <color rgb="FFCC00FF"/>
      <color rgb="FF53E04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25"/>
  <sheetViews>
    <sheetView tabSelected="1" zoomScale="82" zoomScaleNormal="82" zoomScaleSheetLayoutView="84" workbookViewId="0"/>
  </sheetViews>
  <sheetFormatPr defaultColWidth="9.109375" defaultRowHeight="13.2" x14ac:dyDescent="0.25"/>
  <cols>
    <col min="1" max="1" width="17.44140625" style="1" customWidth="1"/>
    <col min="2" max="2" width="142" style="1" customWidth="1"/>
    <col min="3" max="3" width="21.33203125" style="1" customWidth="1"/>
    <col min="4" max="5" width="21.44140625" style="1" customWidth="1"/>
    <col min="6" max="6" width="20" style="1" customWidth="1"/>
    <col min="7" max="7" width="9.109375" style="1" customWidth="1"/>
    <col min="8" max="8" width="22" style="2" customWidth="1"/>
    <col min="9" max="9" width="20.109375" style="2" customWidth="1"/>
    <col min="10" max="239" width="9.109375" style="2" customWidth="1"/>
    <col min="240" max="248" width="9.109375" style="1" customWidth="1"/>
    <col min="249" max="16384" width="9.109375" style="2"/>
  </cols>
  <sheetData>
    <row r="1" spans="1:248" s="20" customFormat="1" ht="20.399999999999999" x14ac:dyDescent="0.35">
      <c r="A1" s="82"/>
      <c r="B1" s="82"/>
      <c r="C1" s="80"/>
      <c r="D1" s="116" t="s">
        <v>133</v>
      </c>
      <c r="E1" s="116"/>
      <c r="F1" s="116"/>
      <c r="G1" s="82"/>
      <c r="IF1" s="82"/>
      <c r="IG1" s="82"/>
      <c r="IH1" s="82"/>
      <c r="II1" s="82"/>
      <c r="IJ1" s="82"/>
      <c r="IK1" s="82"/>
      <c r="IL1" s="82"/>
      <c r="IM1" s="82"/>
      <c r="IN1" s="82"/>
    </row>
    <row r="2" spans="1:248" s="20" customFormat="1" ht="20.399999999999999" x14ac:dyDescent="0.35">
      <c r="A2" s="13"/>
      <c r="B2" s="114"/>
      <c r="C2" s="80"/>
      <c r="D2" s="116" t="s">
        <v>134</v>
      </c>
      <c r="E2" s="116"/>
      <c r="F2" s="116"/>
      <c r="G2" s="82"/>
      <c r="IF2" s="82"/>
      <c r="IG2" s="82"/>
      <c r="IH2" s="82"/>
      <c r="II2" s="82"/>
      <c r="IJ2" s="82"/>
      <c r="IK2" s="82"/>
      <c r="IL2" s="82"/>
      <c r="IM2" s="82"/>
      <c r="IN2" s="82"/>
    </row>
    <row r="3" spans="1:248" s="20" customFormat="1" ht="20.399999999999999" x14ac:dyDescent="0.35">
      <c r="A3" s="21"/>
      <c r="B3" s="82"/>
      <c r="C3" s="80"/>
      <c r="D3" s="117" t="s">
        <v>130</v>
      </c>
      <c r="E3" s="117"/>
      <c r="F3" s="117"/>
      <c r="G3" s="82"/>
      <c r="IF3" s="82"/>
      <c r="IG3" s="82"/>
      <c r="IH3" s="82"/>
      <c r="II3" s="82"/>
      <c r="IJ3" s="82"/>
      <c r="IK3" s="82"/>
      <c r="IL3" s="82"/>
      <c r="IM3" s="82"/>
      <c r="IN3" s="82"/>
    </row>
    <row r="4" spans="1:248" s="20" customFormat="1" ht="21.6" customHeight="1" x14ac:dyDescent="0.35">
      <c r="A4" s="82"/>
      <c r="B4" s="82"/>
      <c r="C4" s="22"/>
      <c r="D4" s="118" t="s">
        <v>136</v>
      </c>
      <c r="E4" s="118"/>
      <c r="F4" s="118"/>
      <c r="G4" s="82"/>
      <c r="H4" s="82"/>
      <c r="IF4" s="82"/>
      <c r="IG4" s="82"/>
      <c r="IH4" s="82"/>
      <c r="II4" s="82"/>
      <c r="IJ4" s="82"/>
      <c r="IK4" s="82"/>
      <c r="IL4" s="82"/>
      <c r="IM4" s="82"/>
      <c r="IN4" s="82"/>
    </row>
    <row r="5" spans="1:248" ht="22.2" customHeight="1" x14ac:dyDescent="0.4">
      <c r="A5" s="120" t="s">
        <v>137</v>
      </c>
      <c r="B5" s="121"/>
      <c r="C5" s="121"/>
      <c r="D5" s="121"/>
      <c r="E5" s="121"/>
    </row>
    <row r="6" spans="1:248" ht="16.8" customHeight="1" x14ac:dyDescent="0.25">
      <c r="A6" s="23">
        <v>1356300000</v>
      </c>
      <c r="B6" s="81"/>
      <c r="C6" s="81"/>
      <c r="D6" s="81"/>
      <c r="E6" s="81"/>
    </row>
    <row r="7" spans="1:248" ht="16.5" customHeight="1" x14ac:dyDescent="0.25">
      <c r="A7" s="115" t="s">
        <v>135</v>
      </c>
      <c r="B7" s="81"/>
      <c r="C7" s="81"/>
      <c r="D7" s="81"/>
      <c r="E7" s="81"/>
    </row>
    <row r="8" spans="1:248" ht="17.399999999999999" x14ac:dyDescent="0.25">
      <c r="B8" s="24"/>
      <c r="C8" s="24"/>
      <c r="D8" s="24"/>
      <c r="E8" s="24"/>
      <c r="F8" s="25" t="s">
        <v>73</v>
      </c>
    </row>
    <row r="9" spans="1:248" s="10" customFormat="1" ht="17.25" customHeight="1" x14ac:dyDescent="0.25">
      <c r="A9" s="119" t="s">
        <v>0</v>
      </c>
      <c r="B9" s="119" t="s">
        <v>1</v>
      </c>
      <c r="C9" s="119" t="s">
        <v>12</v>
      </c>
      <c r="D9" s="119" t="s">
        <v>10</v>
      </c>
      <c r="E9" s="119" t="s">
        <v>11</v>
      </c>
      <c r="F9" s="119"/>
      <c r="G9" s="3"/>
      <c r="H9" s="26"/>
      <c r="I9" s="26"/>
      <c r="J9" s="26"/>
      <c r="IF9" s="3"/>
      <c r="IG9" s="3"/>
      <c r="IH9" s="3"/>
      <c r="II9" s="3"/>
      <c r="IJ9" s="3"/>
      <c r="IK9" s="3"/>
      <c r="IL9" s="3"/>
      <c r="IM9" s="3"/>
      <c r="IN9" s="3"/>
    </row>
    <row r="10" spans="1:248" s="10" customFormat="1" ht="30" x14ac:dyDescent="0.25">
      <c r="A10" s="119"/>
      <c r="B10" s="119"/>
      <c r="C10" s="119"/>
      <c r="D10" s="119"/>
      <c r="E10" s="77" t="s">
        <v>12</v>
      </c>
      <c r="F10" s="77" t="s">
        <v>74</v>
      </c>
      <c r="G10" s="3"/>
      <c r="H10" s="26"/>
      <c r="I10" s="26"/>
      <c r="J10" s="26"/>
      <c r="IF10" s="3"/>
      <c r="IG10" s="3"/>
      <c r="IH10" s="3"/>
      <c r="II10" s="3"/>
      <c r="IJ10" s="3"/>
      <c r="IK10" s="3"/>
      <c r="IL10" s="3"/>
      <c r="IM10" s="3"/>
      <c r="IN10" s="3"/>
    </row>
    <row r="11" spans="1:248" s="10" customFormat="1" ht="15" x14ac:dyDescent="0.25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3"/>
      <c r="H11" s="26"/>
      <c r="I11" s="26"/>
      <c r="J11" s="26"/>
      <c r="IF11" s="3"/>
      <c r="IG11" s="3"/>
      <c r="IH11" s="3"/>
      <c r="II11" s="3"/>
      <c r="IJ11" s="3"/>
      <c r="IK11" s="3"/>
      <c r="IL11" s="3"/>
      <c r="IM11" s="3"/>
      <c r="IN11" s="3"/>
    </row>
    <row r="12" spans="1:248" s="10" customFormat="1" ht="15.6" x14ac:dyDescent="0.25">
      <c r="A12" s="17">
        <v>10000000</v>
      </c>
      <c r="B12" s="17" t="s">
        <v>2</v>
      </c>
      <c r="C12" s="27">
        <f>D12+E12</f>
        <v>12678850000</v>
      </c>
      <c r="D12" s="27">
        <f>D13+D33+D54+D26+D21</f>
        <v>12670550000</v>
      </c>
      <c r="E12" s="27">
        <f>E13+E33+E54</f>
        <v>8300000</v>
      </c>
      <c r="F12" s="27">
        <f>F13+F33+F54</f>
        <v>0</v>
      </c>
      <c r="G12" s="12"/>
      <c r="H12" s="26"/>
      <c r="I12" s="26"/>
      <c r="J12" s="26"/>
    </row>
    <row r="13" spans="1:248" s="10" customFormat="1" ht="15.6" x14ac:dyDescent="0.25">
      <c r="A13" s="17">
        <v>11000000</v>
      </c>
      <c r="B13" s="18" t="s">
        <v>3</v>
      </c>
      <c r="C13" s="27">
        <f>D13+E13</f>
        <v>7108400000</v>
      </c>
      <c r="D13" s="28">
        <f>D14+D19</f>
        <v>7108400000</v>
      </c>
      <c r="E13" s="28">
        <f>E14</f>
        <v>0</v>
      </c>
      <c r="F13" s="28">
        <f>F14</f>
        <v>0</v>
      </c>
      <c r="G13" s="29"/>
      <c r="H13" s="26"/>
      <c r="I13" s="26"/>
      <c r="J13" s="26"/>
    </row>
    <row r="14" spans="1:248" s="9" customFormat="1" ht="15.6" x14ac:dyDescent="0.3">
      <c r="A14" s="17">
        <v>11010000</v>
      </c>
      <c r="B14" s="18" t="s">
        <v>75</v>
      </c>
      <c r="C14" s="27">
        <f>D14+E14</f>
        <v>7095400000</v>
      </c>
      <c r="D14" s="28">
        <f>D15+D16+D17+D18</f>
        <v>7095400000</v>
      </c>
      <c r="E14" s="28">
        <f>E15+E16+E17+E18</f>
        <v>0</v>
      </c>
      <c r="F14" s="28">
        <f>F15+F16+F17+F18</f>
        <v>0</v>
      </c>
      <c r="G14" s="30"/>
      <c r="H14" s="31"/>
      <c r="I14" s="31"/>
      <c r="J14" s="31"/>
    </row>
    <row r="15" spans="1:248" s="10" customFormat="1" ht="15" x14ac:dyDescent="0.25">
      <c r="A15" s="16">
        <v>11010100</v>
      </c>
      <c r="B15" s="78" t="s">
        <v>14</v>
      </c>
      <c r="C15" s="15">
        <f t="shared" ref="C15:C32" si="0">D15+E15</f>
        <v>6245400000</v>
      </c>
      <c r="D15" s="32">
        <v>6245400000</v>
      </c>
      <c r="E15" s="32">
        <v>0</v>
      </c>
      <c r="F15" s="32">
        <v>0</v>
      </c>
      <c r="G15" s="29"/>
      <c r="H15" s="26"/>
      <c r="I15" s="26"/>
      <c r="J15" s="26"/>
    </row>
    <row r="16" spans="1:248" s="10" customFormat="1" ht="15" x14ac:dyDescent="0.25">
      <c r="A16" s="16">
        <v>11010400</v>
      </c>
      <c r="B16" s="78" t="s">
        <v>15</v>
      </c>
      <c r="C16" s="15">
        <f t="shared" si="0"/>
        <v>260000000</v>
      </c>
      <c r="D16" s="32">
        <v>260000000</v>
      </c>
      <c r="E16" s="32">
        <v>0</v>
      </c>
      <c r="F16" s="32">
        <v>0</v>
      </c>
      <c r="G16" s="29"/>
      <c r="H16" s="26"/>
      <c r="I16" s="26"/>
      <c r="J16" s="26"/>
    </row>
    <row r="17" spans="1:10" s="10" customFormat="1" ht="15" x14ac:dyDescent="0.25">
      <c r="A17" s="16">
        <v>11010500</v>
      </c>
      <c r="B17" s="78" t="s">
        <v>16</v>
      </c>
      <c r="C17" s="15">
        <f t="shared" si="0"/>
        <v>290000000</v>
      </c>
      <c r="D17" s="32">
        <v>290000000</v>
      </c>
      <c r="E17" s="32">
        <v>0</v>
      </c>
      <c r="F17" s="32">
        <v>0</v>
      </c>
      <c r="G17" s="29"/>
      <c r="H17" s="26"/>
      <c r="I17" s="26"/>
      <c r="J17" s="26"/>
    </row>
    <row r="18" spans="1:10" s="10" customFormat="1" ht="15" x14ac:dyDescent="0.25">
      <c r="A18" s="16">
        <v>11011200</v>
      </c>
      <c r="B18" s="78" t="s">
        <v>110</v>
      </c>
      <c r="C18" s="15">
        <f t="shared" si="0"/>
        <v>300000000</v>
      </c>
      <c r="D18" s="32">
        <v>300000000</v>
      </c>
      <c r="E18" s="32"/>
      <c r="F18" s="32"/>
      <c r="G18" s="29"/>
      <c r="H18" s="26"/>
      <c r="I18" s="26"/>
      <c r="J18" s="26"/>
    </row>
    <row r="19" spans="1:10" s="10" customFormat="1" ht="15.6" x14ac:dyDescent="0.25">
      <c r="A19" s="17">
        <v>11020000</v>
      </c>
      <c r="B19" s="18" t="s">
        <v>82</v>
      </c>
      <c r="C19" s="27">
        <f>C20</f>
        <v>13000000</v>
      </c>
      <c r="D19" s="27">
        <f>D20</f>
        <v>13000000</v>
      </c>
      <c r="E19" s="27">
        <f>E20</f>
        <v>0</v>
      </c>
      <c r="F19" s="27">
        <f>F20</f>
        <v>0</v>
      </c>
      <c r="G19" s="29"/>
      <c r="H19" s="26"/>
      <c r="I19" s="26"/>
      <c r="J19" s="26"/>
    </row>
    <row r="20" spans="1:10" s="10" customFormat="1" ht="15" x14ac:dyDescent="0.25">
      <c r="A20" s="88">
        <v>11020200</v>
      </c>
      <c r="B20" s="89" t="s">
        <v>83</v>
      </c>
      <c r="C20" s="15">
        <f t="shared" si="0"/>
        <v>13000000</v>
      </c>
      <c r="D20" s="32">
        <v>13000000</v>
      </c>
      <c r="E20" s="32">
        <v>0</v>
      </c>
      <c r="F20" s="32">
        <v>0</v>
      </c>
      <c r="G20" s="29"/>
      <c r="H20" s="26"/>
      <c r="I20" s="26"/>
      <c r="J20" s="26"/>
    </row>
    <row r="21" spans="1:10" s="35" customFormat="1" ht="15.6" x14ac:dyDescent="0.3">
      <c r="A21" s="17">
        <v>13000000</v>
      </c>
      <c r="B21" s="90" t="s">
        <v>84</v>
      </c>
      <c r="C21" s="27">
        <f t="shared" si="0"/>
        <v>350000</v>
      </c>
      <c r="D21" s="27">
        <f>D22+D24</f>
        <v>350000</v>
      </c>
      <c r="E21" s="27">
        <f>E22+E24</f>
        <v>0</v>
      </c>
      <c r="F21" s="27">
        <f>F22+F24</f>
        <v>0</v>
      </c>
      <c r="G21" s="33"/>
      <c r="H21" s="34"/>
      <c r="I21" s="34"/>
      <c r="J21" s="34"/>
    </row>
    <row r="22" spans="1:10" s="35" customFormat="1" ht="15.6" x14ac:dyDescent="0.3">
      <c r="A22" s="17">
        <v>13010000</v>
      </c>
      <c r="B22" s="90" t="s">
        <v>85</v>
      </c>
      <c r="C22" s="27">
        <f t="shared" si="0"/>
        <v>250000</v>
      </c>
      <c r="D22" s="27">
        <f>D23</f>
        <v>250000</v>
      </c>
      <c r="E22" s="27">
        <f>E23</f>
        <v>0</v>
      </c>
      <c r="F22" s="27">
        <f>F23</f>
        <v>0</v>
      </c>
      <c r="G22" s="33"/>
      <c r="H22" s="34"/>
      <c r="I22" s="34"/>
      <c r="J22" s="34"/>
    </row>
    <row r="23" spans="1:10" s="38" customFormat="1" ht="30" x14ac:dyDescent="0.25">
      <c r="A23" s="16">
        <v>13010200</v>
      </c>
      <c r="B23" s="91" t="s">
        <v>86</v>
      </c>
      <c r="C23" s="15">
        <f t="shared" si="0"/>
        <v>250000</v>
      </c>
      <c r="D23" s="32">
        <v>250000</v>
      </c>
      <c r="E23" s="32"/>
      <c r="F23" s="32"/>
      <c r="G23" s="36"/>
      <c r="H23" s="37"/>
      <c r="I23" s="37"/>
      <c r="J23" s="37"/>
    </row>
    <row r="24" spans="1:10" s="35" customFormat="1" ht="15.6" x14ac:dyDescent="0.3">
      <c r="A24" s="17">
        <v>13030000</v>
      </c>
      <c r="B24" s="90" t="s">
        <v>111</v>
      </c>
      <c r="C24" s="27">
        <f t="shared" si="0"/>
        <v>100000</v>
      </c>
      <c r="D24" s="27">
        <f>D25</f>
        <v>100000</v>
      </c>
      <c r="E24" s="27">
        <f>E25</f>
        <v>0</v>
      </c>
      <c r="F24" s="27">
        <f>F25</f>
        <v>0</v>
      </c>
      <c r="G24" s="33"/>
      <c r="H24" s="34"/>
      <c r="I24" s="34"/>
      <c r="J24" s="34"/>
    </row>
    <row r="25" spans="1:10" s="38" customFormat="1" ht="15" x14ac:dyDescent="0.25">
      <c r="A25" s="16">
        <v>13030100</v>
      </c>
      <c r="B25" s="91" t="s">
        <v>98</v>
      </c>
      <c r="C25" s="15">
        <f t="shared" si="0"/>
        <v>100000</v>
      </c>
      <c r="D25" s="32">
        <v>100000</v>
      </c>
      <c r="E25" s="32"/>
      <c r="F25" s="32"/>
      <c r="G25" s="36"/>
      <c r="H25" s="37"/>
      <c r="I25" s="37"/>
      <c r="J25" s="37"/>
    </row>
    <row r="26" spans="1:10" s="10" customFormat="1" ht="15.6" x14ac:dyDescent="0.25">
      <c r="A26" s="17">
        <v>14000000</v>
      </c>
      <c r="B26" s="18" t="s">
        <v>68</v>
      </c>
      <c r="C26" s="27">
        <f t="shared" si="0"/>
        <v>1011500000</v>
      </c>
      <c r="D26" s="28">
        <f>D32+D27+D29+D31</f>
        <v>1011500000</v>
      </c>
      <c r="E26" s="28">
        <v>0</v>
      </c>
      <c r="F26" s="28">
        <v>0</v>
      </c>
      <c r="G26" s="29"/>
      <c r="H26" s="26"/>
      <c r="I26" s="26"/>
      <c r="J26" s="26"/>
    </row>
    <row r="27" spans="1:10" s="10" customFormat="1" ht="15.6" x14ac:dyDescent="0.25">
      <c r="A27" s="17" t="s">
        <v>90</v>
      </c>
      <c r="B27" s="18" t="s">
        <v>91</v>
      </c>
      <c r="C27" s="27">
        <f t="shared" si="0"/>
        <v>50000000</v>
      </c>
      <c r="D27" s="28">
        <f>D28</f>
        <v>50000000</v>
      </c>
      <c r="E27" s="28">
        <f t="shared" ref="E27:F27" si="1">E28</f>
        <v>0</v>
      </c>
      <c r="F27" s="28">
        <f t="shared" si="1"/>
        <v>0</v>
      </c>
      <c r="G27" s="29"/>
      <c r="H27" s="26"/>
      <c r="I27" s="26"/>
      <c r="J27" s="26"/>
    </row>
    <row r="28" spans="1:10" s="10" customFormat="1" ht="15" x14ac:dyDescent="0.25">
      <c r="A28" s="16" t="s">
        <v>92</v>
      </c>
      <c r="B28" s="78" t="s">
        <v>87</v>
      </c>
      <c r="C28" s="15">
        <f t="shared" si="0"/>
        <v>50000000</v>
      </c>
      <c r="D28" s="32">
        <v>50000000</v>
      </c>
      <c r="E28" s="32">
        <v>0</v>
      </c>
      <c r="F28" s="32"/>
      <c r="G28" s="29"/>
      <c r="H28" s="26"/>
      <c r="I28" s="26"/>
      <c r="J28" s="26"/>
    </row>
    <row r="29" spans="1:10" s="10" customFormat="1" ht="21" customHeight="1" x14ac:dyDescent="0.25">
      <c r="A29" s="17" t="s">
        <v>93</v>
      </c>
      <c r="B29" s="18" t="s">
        <v>94</v>
      </c>
      <c r="C29" s="27">
        <f t="shared" si="0"/>
        <v>183900000</v>
      </c>
      <c r="D29" s="28">
        <f>D30</f>
        <v>183900000</v>
      </c>
      <c r="E29" s="28"/>
      <c r="F29" s="28"/>
      <c r="G29" s="29"/>
      <c r="H29" s="26"/>
      <c r="I29" s="26"/>
      <c r="J29" s="26"/>
    </row>
    <row r="30" spans="1:10" s="10" customFormat="1" ht="18" customHeight="1" x14ac:dyDescent="0.25">
      <c r="A30" s="16" t="s">
        <v>95</v>
      </c>
      <c r="B30" s="78" t="s">
        <v>87</v>
      </c>
      <c r="C30" s="15">
        <f t="shared" si="0"/>
        <v>183900000</v>
      </c>
      <c r="D30" s="32">
        <v>183900000</v>
      </c>
      <c r="E30" s="32"/>
      <c r="F30" s="32"/>
      <c r="G30" s="29"/>
      <c r="H30" s="26"/>
      <c r="I30" s="26"/>
      <c r="J30" s="26"/>
    </row>
    <row r="31" spans="1:10" s="10" customFormat="1" ht="45" x14ac:dyDescent="0.25">
      <c r="A31" s="16">
        <v>14040100</v>
      </c>
      <c r="B31" s="78" t="s">
        <v>99</v>
      </c>
      <c r="C31" s="15">
        <f t="shared" si="0"/>
        <v>508500000</v>
      </c>
      <c r="D31" s="32">
        <v>508500000</v>
      </c>
      <c r="E31" s="32"/>
      <c r="F31" s="32"/>
      <c r="G31" s="29"/>
      <c r="H31" s="26"/>
      <c r="I31" s="26"/>
      <c r="J31" s="26"/>
    </row>
    <row r="32" spans="1:10" s="10" customFormat="1" ht="30" x14ac:dyDescent="0.25">
      <c r="A32" s="16">
        <v>14040200</v>
      </c>
      <c r="B32" s="78" t="s">
        <v>100</v>
      </c>
      <c r="C32" s="15">
        <f t="shared" si="0"/>
        <v>269100000</v>
      </c>
      <c r="D32" s="32">
        <v>269100000</v>
      </c>
      <c r="E32" s="32">
        <v>0</v>
      </c>
      <c r="F32" s="32">
        <v>0</v>
      </c>
      <c r="G32" s="29"/>
      <c r="H32" s="26"/>
      <c r="I32" s="26"/>
      <c r="J32" s="26"/>
    </row>
    <row r="33" spans="1:10" s="10" customFormat="1" ht="15.6" x14ac:dyDescent="0.25">
      <c r="A33" s="17">
        <v>18000000</v>
      </c>
      <c r="B33" s="18" t="s">
        <v>112</v>
      </c>
      <c r="C33" s="27">
        <f>D33+E33</f>
        <v>4550300000</v>
      </c>
      <c r="D33" s="28">
        <f>D34+D45+D48+D51</f>
        <v>4550300000</v>
      </c>
      <c r="E33" s="28">
        <f>E34+E45+E48+E51</f>
        <v>0</v>
      </c>
      <c r="F33" s="28">
        <f>F34+F45+F48+F51</f>
        <v>0</v>
      </c>
      <c r="G33" s="29"/>
      <c r="H33" s="26"/>
      <c r="I33" s="26"/>
      <c r="J33" s="26"/>
    </row>
    <row r="34" spans="1:10" s="10" customFormat="1" ht="15.75" customHeight="1" x14ac:dyDescent="0.25">
      <c r="A34" s="17">
        <v>18010000</v>
      </c>
      <c r="B34" s="18" t="s">
        <v>17</v>
      </c>
      <c r="C34" s="27">
        <f>D34+E34</f>
        <v>1472600000</v>
      </c>
      <c r="D34" s="28">
        <f>D35+D36+D37+D38+D39+D40+D41+D42+D43+D44</f>
        <v>1472600000</v>
      </c>
      <c r="E34" s="28">
        <f>E35+E36</f>
        <v>0</v>
      </c>
      <c r="F34" s="28">
        <f>F35+F36</f>
        <v>0</v>
      </c>
      <c r="G34" s="29"/>
      <c r="H34" s="26"/>
      <c r="I34" s="26"/>
      <c r="J34" s="26"/>
    </row>
    <row r="35" spans="1:10" s="10" customFormat="1" ht="30" x14ac:dyDescent="0.25">
      <c r="A35" s="16">
        <v>18010100</v>
      </c>
      <c r="B35" s="78" t="s">
        <v>18</v>
      </c>
      <c r="C35" s="15">
        <f t="shared" ref="C35:C75" si="2">D35+E35</f>
        <v>13000000</v>
      </c>
      <c r="D35" s="32">
        <v>13000000</v>
      </c>
      <c r="E35" s="32">
        <v>0</v>
      </c>
      <c r="F35" s="32">
        <f>E35</f>
        <v>0</v>
      </c>
      <c r="G35" s="29"/>
      <c r="H35" s="26"/>
      <c r="I35" s="26"/>
      <c r="J35" s="26"/>
    </row>
    <row r="36" spans="1:10" s="10" customFormat="1" ht="30" x14ac:dyDescent="0.25">
      <c r="A36" s="16">
        <v>18010200</v>
      </c>
      <c r="B36" s="78" t="s">
        <v>19</v>
      </c>
      <c r="C36" s="15">
        <f t="shared" si="2"/>
        <v>86500000</v>
      </c>
      <c r="D36" s="32">
        <v>86500000</v>
      </c>
      <c r="E36" s="32">
        <v>0</v>
      </c>
      <c r="F36" s="32">
        <f>E36</f>
        <v>0</v>
      </c>
      <c r="G36" s="29"/>
      <c r="H36" s="26"/>
      <c r="I36" s="26"/>
      <c r="J36" s="26"/>
    </row>
    <row r="37" spans="1:10" s="10" customFormat="1" ht="30" x14ac:dyDescent="0.25">
      <c r="A37" s="16">
        <v>18010300</v>
      </c>
      <c r="B37" s="78" t="s">
        <v>20</v>
      </c>
      <c r="C37" s="15">
        <f t="shared" si="2"/>
        <v>64600000</v>
      </c>
      <c r="D37" s="32">
        <f>66000000-1400000</f>
        <v>64600000</v>
      </c>
      <c r="E37" s="32">
        <v>0</v>
      </c>
      <c r="F37" s="32">
        <f>E37</f>
        <v>0</v>
      </c>
      <c r="G37" s="29"/>
      <c r="H37" s="26"/>
      <c r="I37" s="26"/>
      <c r="J37" s="26"/>
    </row>
    <row r="38" spans="1:10" s="10" customFormat="1" ht="30" x14ac:dyDescent="0.25">
      <c r="A38" s="16">
        <v>18010400</v>
      </c>
      <c r="B38" s="78" t="s">
        <v>21</v>
      </c>
      <c r="C38" s="15">
        <f t="shared" si="2"/>
        <v>431400000</v>
      </c>
      <c r="D38" s="32">
        <f>508800000-77400000</f>
        <v>431400000</v>
      </c>
      <c r="E38" s="32">
        <v>0</v>
      </c>
      <c r="F38" s="32">
        <f>E38</f>
        <v>0</v>
      </c>
      <c r="G38" s="29"/>
      <c r="H38" s="26"/>
      <c r="I38" s="26"/>
      <c r="J38" s="26"/>
    </row>
    <row r="39" spans="1:10" s="10" customFormat="1" ht="15" x14ac:dyDescent="0.25">
      <c r="A39" s="16">
        <v>18010500</v>
      </c>
      <c r="B39" s="78" t="s">
        <v>22</v>
      </c>
      <c r="C39" s="15">
        <f>D39+E39</f>
        <v>223500000</v>
      </c>
      <c r="D39" s="32">
        <v>223500000</v>
      </c>
      <c r="E39" s="32">
        <v>0</v>
      </c>
      <c r="F39" s="32">
        <v>0</v>
      </c>
      <c r="G39" s="29"/>
      <c r="H39" s="26"/>
      <c r="I39" s="26"/>
      <c r="J39" s="26"/>
    </row>
    <row r="40" spans="1:10" s="10" customFormat="1" ht="15" x14ac:dyDescent="0.25">
      <c r="A40" s="16">
        <v>18010600</v>
      </c>
      <c r="B40" s="78" t="s">
        <v>76</v>
      </c>
      <c r="C40" s="15">
        <f>D40+E40</f>
        <v>590800000</v>
      </c>
      <c r="D40" s="32">
        <v>590800000</v>
      </c>
      <c r="E40" s="32">
        <v>0</v>
      </c>
      <c r="F40" s="32">
        <v>0</v>
      </c>
      <c r="G40" s="29"/>
      <c r="H40" s="26"/>
      <c r="I40" s="26"/>
      <c r="J40" s="26"/>
    </row>
    <row r="41" spans="1:10" s="10" customFormat="1" ht="15" x14ac:dyDescent="0.25">
      <c r="A41" s="16">
        <v>18010700</v>
      </c>
      <c r="B41" s="78" t="s">
        <v>23</v>
      </c>
      <c r="C41" s="15">
        <f>D41+E41</f>
        <v>11800000</v>
      </c>
      <c r="D41" s="32">
        <f>235300000-223500000</f>
        <v>11800000</v>
      </c>
      <c r="E41" s="32">
        <v>0</v>
      </c>
      <c r="F41" s="32">
        <v>0</v>
      </c>
      <c r="G41" s="29"/>
      <c r="H41" s="26"/>
      <c r="I41" s="26"/>
      <c r="J41" s="26"/>
    </row>
    <row r="42" spans="1:10" s="10" customFormat="1" ht="15" x14ac:dyDescent="0.25">
      <c r="A42" s="16">
        <v>18010900</v>
      </c>
      <c r="B42" s="78" t="s">
        <v>24</v>
      </c>
      <c r="C42" s="15">
        <f>D42+E42</f>
        <v>44500000</v>
      </c>
      <c r="D42" s="32">
        <v>44500000</v>
      </c>
      <c r="E42" s="32">
        <v>0</v>
      </c>
      <c r="F42" s="32">
        <v>0</v>
      </c>
      <c r="G42" s="29"/>
      <c r="H42" s="26"/>
      <c r="I42" s="26"/>
      <c r="J42" s="26"/>
    </row>
    <row r="43" spans="1:10" s="10" customFormat="1" ht="15" x14ac:dyDescent="0.25">
      <c r="A43" s="16">
        <v>18011000</v>
      </c>
      <c r="B43" s="78" t="s">
        <v>25</v>
      </c>
      <c r="C43" s="15">
        <f t="shared" si="2"/>
        <v>2500000</v>
      </c>
      <c r="D43" s="32">
        <v>2500000</v>
      </c>
      <c r="E43" s="32">
        <v>0</v>
      </c>
      <c r="F43" s="32">
        <f t="shared" ref="F43:F50" si="3">E43</f>
        <v>0</v>
      </c>
      <c r="G43" s="29"/>
      <c r="H43" s="26"/>
      <c r="I43" s="26"/>
      <c r="J43" s="26"/>
    </row>
    <row r="44" spans="1:10" s="10" customFormat="1" ht="15" x14ac:dyDescent="0.25">
      <c r="A44" s="16">
        <v>18011100</v>
      </c>
      <c r="B44" s="78" t="s">
        <v>26</v>
      </c>
      <c r="C44" s="15">
        <f t="shared" si="2"/>
        <v>4000000</v>
      </c>
      <c r="D44" s="32">
        <v>4000000</v>
      </c>
      <c r="E44" s="32">
        <v>0</v>
      </c>
      <c r="F44" s="32">
        <f t="shared" si="3"/>
        <v>0</v>
      </c>
      <c r="G44" s="29"/>
      <c r="H44" s="26"/>
      <c r="I44" s="26"/>
      <c r="J44" s="26"/>
    </row>
    <row r="45" spans="1:10" s="10" customFormat="1" ht="15.6" x14ac:dyDescent="0.25">
      <c r="A45" s="17">
        <v>18020000</v>
      </c>
      <c r="B45" s="18" t="s">
        <v>27</v>
      </c>
      <c r="C45" s="27">
        <f>D45+E45</f>
        <v>34100000</v>
      </c>
      <c r="D45" s="28">
        <f>D46+D47</f>
        <v>34100000</v>
      </c>
      <c r="E45" s="32">
        <v>0</v>
      </c>
      <c r="F45" s="32">
        <f t="shared" si="3"/>
        <v>0</v>
      </c>
      <c r="G45" s="29"/>
      <c r="H45" s="26"/>
      <c r="I45" s="26"/>
      <c r="J45" s="26"/>
    </row>
    <row r="46" spans="1:10" s="10" customFormat="1" ht="15" x14ac:dyDescent="0.25">
      <c r="A46" s="16">
        <v>18020100</v>
      </c>
      <c r="B46" s="78" t="s">
        <v>28</v>
      </c>
      <c r="C46" s="15">
        <f>D46+E46</f>
        <v>31300000</v>
      </c>
      <c r="D46" s="32">
        <v>31300000</v>
      </c>
      <c r="E46" s="32">
        <v>0</v>
      </c>
      <c r="F46" s="32">
        <f t="shared" si="3"/>
        <v>0</v>
      </c>
      <c r="G46" s="29"/>
      <c r="H46" s="26"/>
      <c r="I46" s="26"/>
      <c r="J46" s="26"/>
    </row>
    <row r="47" spans="1:10" s="10" customFormat="1" ht="15" x14ac:dyDescent="0.25">
      <c r="A47" s="16">
        <v>18020200</v>
      </c>
      <c r="B47" s="78" t="s">
        <v>29</v>
      </c>
      <c r="C47" s="15">
        <f>D47+E47</f>
        <v>2800000</v>
      </c>
      <c r="D47" s="32">
        <f>34100000-D46</f>
        <v>2800000</v>
      </c>
      <c r="E47" s="32">
        <v>0</v>
      </c>
      <c r="F47" s="32">
        <f t="shared" si="3"/>
        <v>0</v>
      </c>
      <c r="G47" s="29"/>
      <c r="H47" s="26"/>
      <c r="I47" s="26"/>
      <c r="J47" s="26"/>
    </row>
    <row r="48" spans="1:10" s="10" customFormat="1" ht="15.6" x14ac:dyDescent="0.25">
      <c r="A48" s="17">
        <v>18030000</v>
      </c>
      <c r="B48" s="18" t="s">
        <v>30</v>
      </c>
      <c r="C48" s="27">
        <f t="shared" si="2"/>
        <v>25300000</v>
      </c>
      <c r="D48" s="28">
        <f>D49+D50</f>
        <v>25300000</v>
      </c>
      <c r="E48" s="28">
        <v>0</v>
      </c>
      <c r="F48" s="28">
        <f t="shared" si="3"/>
        <v>0</v>
      </c>
      <c r="G48" s="29"/>
      <c r="H48" s="26"/>
      <c r="I48" s="26"/>
      <c r="J48" s="26"/>
    </row>
    <row r="49" spans="1:10" s="10" customFormat="1" ht="15" x14ac:dyDescent="0.25">
      <c r="A49" s="16">
        <v>18030100</v>
      </c>
      <c r="B49" s="78" t="s">
        <v>77</v>
      </c>
      <c r="C49" s="15">
        <f t="shared" si="2"/>
        <v>12300000</v>
      </c>
      <c r="D49" s="32">
        <v>12300000</v>
      </c>
      <c r="E49" s="32">
        <v>0</v>
      </c>
      <c r="F49" s="32">
        <f t="shared" si="3"/>
        <v>0</v>
      </c>
      <c r="G49" s="29"/>
      <c r="H49" s="26"/>
      <c r="I49" s="26"/>
      <c r="J49" s="26"/>
    </row>
    <row r="50" spans="1:10" s="10" customFormat="1" ht="15" x14ac:dyDescent="0.25">
      <c r="A50" s="16">
        <v>18030200</v>
      </c>
      <c r="B50" s="78" t="s">
        <v>31</v>
      </c>
      <c r="C50" s="15">
        <f t="shared" si="2"/>
        <v>13000000</v>
      </c>
      <c r="D50" s="32">
        <v>13000000</v>
      </c>
      <c r="E50" s="32">
        <v>0</v>
      </c>
      <c r="F50" s="32">
        <f t="shared" si="3"/>
        <v>0</v>
      </c>
      <c r="G50" s="29"/>
      <c r="H50" s="26"/>
      <c r="I50" s="26"/>
      <c r="J50" s="26"/>
    </row>
    <row r="51" spans="1:10" s="10" customFormat="1" ht="15.6" x14ac:dyDescent="0.25">
      <c r="A51" s="17">
        <v>18050000</v>
      </c>
      <c r="B51" s="18" t="s">
        <v>32</v>
      </c>
      <c r="C51" s="27">
        <f>D51+E51</f>
        <v>3018300000</v>
      </c>
      <c r="D51" s="28">
        <f>D52+D53</f>
        <v>3018300000</v>
      </c>
      <c r="E51" s="28">
        <f>E52+E53</f>
        <v>0</v>
      </c>
      <c r="F51" s="28">
        <f>F52+F53</f>
        <v>0</v>
      </c>
      <c r="G51" s="29"/>
      <c r="H51" s="26"/>
      <c r="I51" s="26"/>
      <c r="J51" s="26"/>
    </row>
    <row r="52" spans="1:10" s="10" customFormat="1" ht="15" x14ac:dyDescent="0.25">
      <c r="A52" s="16">
        <v>18050300</v>
      </c>
      <c r="B52" s="78" t="s">
        <v>33</v>
      </c>
      <c r="C52" s="15">
        <f t="shared" si="2"/>
        <v>452800000</v>
      </c>
      <c r="D52" s="32">
        <v>452800000</v>
      </c>
      <c r="E52" s="32">
        <v>0</v>
      </c>
      <c r="F52" s="32">
        <f>E52</f>
        <v>0</v>
      </c>
      <c r="G52" s="29"/>
      <c r="H52" s="26"/>
      <c r="I52" s="26"/>
      <c r="J52" s="26"/>
    </row>
    <row r="53" spans="1:10" s="10" customFormat="1" ht="15" x14ac:dyDescent="0.25">
      <c r="A53" s="16">
        <v>18050400</v>
      </c>
      <c r="B53" s="78" t="s">
        <v>34</v>
      </c>
      <c r="C53" s="15">
        <f t="shared" si="2"/>
        <v>2565500000</v>
      </c>
      <c r="D53" s="32">
        <v>2565500000</v>
      </c>
      <c r="E53" s="32">
        <v>0</v>
      </c>
      <c r="F53" s="32">
        <v>0</v>
      </c>
      <c r="G53" s="29"/>
      <c r="H53" s="26"/>
      <c r="I53" s="26"/>
      <c r="J53" s="39"/>
    </row>
    <row r="54" spans="1:10" s="10" customFormat="1" ht="15.6" x14ac:dyDescent="0.25">
      <c r="A54" s="17">
        <v>19000000</v>
      </c>
      <c r="B54" s="18" t="s">
        <v>4</v>
      </c>
      <c r="C54" s="27">
        <f t="shared" si="2"/>
        <v>8300000</v>
      </c>
      <c r="D54" s="28">
        <f>D55</f>
        <v>0</v>
      </c>
      <c r="E54" s="28">
        <f>E55</f>
        <v>8300000</v>
      </c>
      <c r="F54" s="28">
        <f>F55</f>
        <v>0</v>
      </c>
      <c r="G54" s="29"/>
      <c r="H54" s="26"/>
      <c r="I54" s="26"/>
      <c r="J54" s="39"/>
    </row>
    <row r="55" spans="1:10" s="10" customFormat="1" ht="15.6" x14ac:dyDescent="0.25">
      <c r="A55" s="17">
        <v>19010000</v>
      </c>
      <c r="B55" s="18" t="s">
        <v>35</v>
      </c>
      <c r="C55" s="27">
        <f t="shared" si="2"/>
        <v>8300000</v>
      </c>
      <c r="D55" s="28">
        <f>D56</f>
        <v>0</v>
      </c>
      <c r="E55" s="28">
        <f>SUM(E56:E58)</f>
        <v>8300000</v>
      </c>
      <c r="F55" s="28">
        <f>F56</f>
        <v>0</v>
      </c>
      <c r="G55" s="29"/>
      <c r="H55" s="26"/>
      <c r="I55" s="26"/>
      <c r="J55" s="26"/>
    </row>
    <row r="56" spans="1:10" s="10" customFormat="1" ht="30" x14ac:dyDescent="0.25">
      <c r="A56" s="16" t="s">
        <v>109</v>
      </c>
      <c r="B56" s="78" t="s">
        <v>113</v>
      </c>
      <c r="C56" s="15">
        <f t="shared" si="2"/>
        <v>648200</v>
      </c>
      <c r="D56" s="32">
        <v>0</v>
      </c>
      <c r="E56" s="32">
        <v>648200</v>
      </c>
      <c r="F56" s="32">
        <v>0</v>
      </c>
      <c r="G56" s="29"/>
      <c r="H56" s="26"/>
      <c r="I56" s="26"/>
      <c r="J56" s="26"/>
    </row>
    <row r="57" spans="1:10" s="10" customFormat="1" ht="15" x14ac:dyDescent="0.25">
      <c r="A57" s="16" t="s">
        <v>101</v>
      </c>
      <c r="B57" s="78" t="s">
        <v>102</v>
      </c>
      <c r="C57" s="15">
        <f t="shared" si="2"/>
        <v>7348100</v>
      </c>
      <c r="D57" s="32">
        <v>0</v>
      </c>
      <c r="E57" s="32">
        <v>7348100</v>
      </c>
      <c r="F57" s="32">
        <v>0</v>
      </c>
      <c r="G57" s="29"/>
      <c r="H57" s="26"/>
      <c r="I57" s="26"/>
      <c r="J57" s="26"/>
    </row>
    <row r="58" spans="1:10" s="10" customFormat="1" ht="30" x14ac:dyDescent="0.25">
      <c r="A58" s="16" t="s">
        <v>103</v>
      </c>
      <c r="B58" s="78" t="s">
        <v>104</v>
      </c>
      <c r="C58" s="15">
        <f t="shared" si="2"/>
        <v>303700</v>
      </c>
      <c r="D58" s="32">
        <v>0</v>
      </c>
      <c r="E58" s="32">
        <v>303700</v>
      </c>
      <c r="F58" s="32">
        <v>0</v>
      </c>
      <c r="G58" s="29"/>
      <c r="H58" s="26"/>
      <c r="I58" s="26"/>
      <c r="J58" s="26"/>
    </row>
    <row r="59" spans="1:10" s="10" customFormat="1" ht="15.6" x14ac:dyDescent="0.25">
      <c r="A59" s="17">
        <v>20000000</v>
      </c>
      <c r="B59" s="18" t="s">
        <v>5</v>
      </c>
      <c r="C59" s="27">
        <f t="shared" si="2"/>
        <v>442985600</v>
      </c>
      <c r="D59" s="28">
        <f>D60+D70</f>
        <v>253250000</v>
      </c>
      <c r="E59" s="28">
        <f>E60+E70+E93</f>
        <v>189735600</v>
      </c>
      <c r="F59" s="28">
        <f>F60+F70</f>
        <v>0</v>
      </c>
      <c r="G59" s="29"/>
      <c r="H59" s="26"/>
      <c r="I59" s="26"/>
      <c r="J59" s="26"/>
    </row>
    <row r="60" spans="1:10" s="10" customFormat="1" ht="15.6" x14ac:dyDescent="0.25">
      <c r="A60" s="17">
        <v>21000000</v>
      </c>
      <c r="B60" s="18" t="s">
        <v>6</v>
      </c>
      <c r="C60" s="27">
        <f>D60+E60</f>
        <v>118800000</v>
      </c>
      <c r="D60" s="28">
        <f>D61+D64+D63</f>
        <v>118800000</v>
      </c>
      <c r="E60" s="28">
        <f>E61++E64</f>
        <v>0</v>
      </c>
      <c r="F60" s="28">
        <f>F61++F64</f>
        <v>0</v>
      </c>
      <c r="G60" s="29"/>
      <c r="H60" s="26"/>
      <c r="I60" s="26"/>
      <c r="J60" s="26"/>
    </row>
    <row r="61" spans="1:10" s="10" customFormat="1" ht="17.399999999999999" customHeight="1" x14ac:dyDescent="0.25">
      <c r="A61" s="17">
        <v>21010000</v>
      </c>
      <c r="B61" s="83" t="s">
        <v>105</v>
      </c>
      <c r="C61" s="27">
        <f>D61+E61</f>
        <v>3100000</v>
      </c>
      <c r="D61" s="28">
        <f>D62</f>
        <v>3100000</v>
      </c>
      <c r="E61" s="28">
        <v>0</v>
      </c>
      <c r="F61" s="28">
        <v>0</v>
      </c>
      <c r="G61" s="29"/>
      <c r="H61" s="26"/>
      <c r="I61" s="26"/>
      <c r="J61" s="26"/>
    </row>
    <row r="62" spans="1:10" s="10" customFormat="1" ht="30" x14ac:dyDescent="0.25">
      <c r="A62" s="16">
        <v>21010300</v>
      </c>
      <c r="B62" s="84" t="s">
        <v>36</v>
      </c>
      <c r="C62" s="15">
        <f t="shared" si="2"/>
        <v>3100000</v>
      </c>
      <c r="D62" s="32">
        <v>3100000</v>
      </c>
      <c r="E62" s="32">
        <v>0</v>
      </c>
      <c r="F62" s="32">
        <v>0</v>
      </c>
      <c r="G62" s="29"/>
      <c r="H62" s="26"/>
      <c r="I62" s="26"/>
      <c r="J62" s="26"/>
    </row>
    <row r="63" spans="1:10" s="10" customFormat="1" ht="15" x14ac:dyDescent="0.25">
      <c r="A63" s="16" t="s">
        <v>114</v>
      </c>
      <c r="B63" s="75" t="s">
        <v>115</v>
      </c>
      <c r="C63" s="15">
        <f>D63+E63</f>
        <v>7700000</v>
      </c>
      <c r="D63" s="32">
        <v>7700000</v>
      </c>
      <c r="E63" s="32">
        <v>0</v>
      </c>
      <c r="F63" s="32">
        <v>0</v>
      </c>
      <c r="G63" s="29"/>
      <c r="H63" s="26"/>
      <c r="I63" s="26"/>
      <c r="J63" s="26"/>
    </row>
    <row r="64" spans="1:10" s="10" customFormat="1" ht="15.6" x14ac:dyDescent="0.25">
      <c r="A64" s="17">
        <v>21080000</v>
      </c>
      <c r="B64" s="18" t="s">
        <v>37</v>
      </c>
      <c r="C64" s="27">
        <f>D64+E64</f>
        <v>108000000</v>
      </c>
      <c r="D64" s="28">
        <f>+D65+D66+D67+D69+D68</f>
        <v>108000000</v>
      </c>
      <c r="E64" s="28">
        <f>+E65+E66+E67+E69</f>
        <v>0</v>
      </c>
      <c r="F64" s="28">
        <f>+F65+F66+F67</f>
        <v>0</v>
      </c>
      <c r="G64" s="29"/>
      <c r="H64" s="26"/>
      <c r="I64" s="26"/>
      <c r="J64" s="26"/>
    </row>
    <row r="65" spans="1:10" s="9" customFormat="1" ht="15.6" x14ac:dyDescent="0.3">
      <c r="A65" s="16">
        <v>21081100</v>
      </c>
      <c r="B65" s="78" t="s">
        <v>38</v>
      </c>
      <c r="C65" s="15">
        <f t="shared" si="2"/>
        <v>95000000</v>
      </c>
      <c r="D65" s="32">
        <v>95000000</v>
      </c>
      <c r="E65" s="32">
        <v>0</v>
      </c>
      <c r="F65" s="32">
        <v>0</v>
      </c>
      <c r="G65" s="30"/>
      <c r="H65" s="31"/>
      <c r="I65" s="31"/>
      <c r="J65" s="31"/>
    </row>
    <row r="66" spans="1:10" s="10" customFormat="1" ht="45" x14ac:dyDescent="0.25">
      <c r="A66" s="16">
        <v>21081500</v>
      </c>
      <c r="B66" s="78" t="s">
        <v>116</v>
      </c>
      <c r="C66" s="15">
        <f t="shared" si="2"/>
        <v>4200000</v>
      </c>
      <c r="D66" s="32">
        <v>4200000</v>
      </c>
      <c r="E66" s="32">
        <v>0</v>
      </c>
      <c r="F66" s="32">
        <v>0</v>
      </c>
      <c r="G66" s="29"/>
      <c r="H66" s="26"/>
      <c r="I66" s="26"/>
      <c r="J66" s="26"/>
    </row>
    <row r="67" spans="1:10" s="10" customFormat="1" ht="15" x14ac:dyDescent="0.25">
      <c r="A67" s="16">
        <v>21081700</v>
      </c>
      <c r="B67" s="78" t="s">
        <v>78</v>
      </c>
      <c r="C67" s="15">
        <f t="shared" si="2"/>
        <v>5000000</v>
      </c>
      <c r="D67" s="32">
        <v>5000000</v>
      </c>
      <c r="E67" s="32">
        <v>0</v>
      </c>
      <c r="F67" s="32">
        <v>0</v>
      </c>
      <c r="G67" s="29"/>
      <c r="H67" s="26"/>
      <c r="I67" s="26"/>
      <c r="J67" s="26"/>
    </row>
    <row r="68" spans="1:10" s="10" customFormat="1" ht="48.75" customHeight="1" x14ac:dyDescent="0.25">
      <c r="A68" s="16">
        <v>21081800</v>
      </c>
      <c r="B68" s="78" t="s">
        <v>117</v>
      </c>
      <c r="C68" s="15">
        <f>D68+E68</f>
        <v>3000000</v>
      </c>
      <c r="D68" s="32">
        <v>3000000</v>
      </c>
      <c r="E68" s="32">
        <v>0</v>
      </c>
      <c r="F68" s="32">
        <v>0</v>
      </c>
      <c r="G68" s="29"/>
      <c r="H68" s="26"/>
      <c r="I68" s="26"/>
      <c r="J68" s="26"/>
    </row>
    <row r="69" spans="1:10" s="10" customFormat="1" ht="30" x14ac:dyDescent="0.25">
      <c r="A69" s="16">
        <v>21082400</v>
      </c>
      <c r="B69" s="78" t="s">
        <v>96</v>
      </c>
      <c r="C69" s="15">
        <f t="shared" si="2"/>
        <v>800000</v>
      </c>
      <c r="D69" s="32">
        <v>800000</v>
      </c>
      <c r="E69" s="32">
        <v>0</v>
      </c>
      <c r="F69" s="32">
        <v>0</v>
      </c>
      <c r="G69" s="29"/>
      <c r="H69" s="26"/>
      <c r="I69" s="26"/>
      <c r="J69" s="26"/>
    </row>
    <row r="70" spans="1:10" s="10" customFormat="1" ht="15.6" x14ac:dyDescent="0.25">
      <c r="A70" s="17">
        <v>22000000</v>
      </c>
      <c r="B70" s="18" t="s">
        <v>7</v>
      </c>
      <c r="C70" s="27">
        <f>D70+E70</f>
        <v>134450000</v>
      </c>
      <c r="D70" s="28">
        <f>D78+D82+D71+D76</f>
        <v>134450000</v>
      </c>
      <c r="E70" s="28">
        <f>E78</f>
        <v>0</v>
      </c>
      <c r="F70" s="28">
        <v>0</v>
      </c>
      <c r="G70" s="29"/>
      <c r="H70" s="26"/>
      <c r="I70" s="26"/>
      <c r="J70" s="26"/>
    </row>
    <row r="71" spans="1:10" s="9" customFormat="1" ht="15.6" x14ac:dyDescent="0.3">
      <c r="A71" s="17">
        <v>22010000</v>
      </c>
      <c r="B71" s="18" t="s">
        <v>65</v>
      </c>
      <c r="C71" s="27">
        <f t="shared" si="2"/>
        <v>75100000</v>
      </c>
      <c r="D71" s="28">
        <f>D72+D73+D74+D75</f>
        <v>75100000</v>
      </c>
      <c r="E71" s="28">
        <f>E72+E73+E74+E75</f>
        <v>0</v>
      </c>
      <c r="F71" s="28">
        <f>F72+F73+F74+F75</f>
        <v>0</v>
      </c>
      <c r="G71" s="30"/>
      <c r="H71" s="31"/>
      <c r="I71" s="31"/>
      <c r="J71" s="31"/>
    </row>
    <row r="72" spans="1:10" s="9" customFormat="1" ht="15.6" x14ac:dyDescent="0.3">
      <c r="A72" s="16">
        <v>22010300</v>
      </c>
      <c r="B72" s="78" t="s">
        <v>66</v>
      </c>
      <c r="C72" s="15">
        <f t="shared" si="2"/>
        <v>3400000</v>
      </c>
      <c r="D72" s="32">
        <v>3400000</v>
      </c>
      <c r="E72" s="32">
        <v>0</v>
      </c>
      <c r="F72" s="32">
        <v>0</v>
      </c>
      <c r="G72" s="30"/>
      <c r="H72" s="31"/>
      <c r="I72" s="31"/>
      <c r="J72" s="31"/>
    </row>
    <row r="73" spans="1:10" s="10" customFormat="1" ht="15" x14ac:dyDescent="0.25">
      <c r="A73" s="92">
        <v>22012500</v>
      </c>
      <c r="B73" s="93" t="s">
        <v>45</v>
      </c>
      <c r="C73" s="15">
        <f t="shared" si="2"/>
        <v>69700000</v>
      </c>
      <c r="D73" s="32">
        <v>69700000</v>
      </c>
      <c r="E73" s="32">
        <v>0</v>
      </c>
      <c r="F73" s="32">
        <v>0</v>
      </c>
      <c r="G73" s="29"/>
      <c r="H73" s="26"/>
      <c r="I73" s="26"/>
      <c r="J73" s="26"/>
    </row>
    <row r="74" spans="1:10" s="10" customFormat="1" ht="15" x14ac:dyDescent="0.25">
      <c r="A74" s="92">
        <v>22012600</v>
      </c>
      <c r="B74" s="94" t="s">
        <v>67</v>
      </c>
      <c r="C74" s="15">
        <f t="shared" si="2"/>
        <v>1800000</v>
      </c>
      <c r="D74" s="32">
        <v>1800000</v>
      </c>
      <c r="E74" s="32">
        <v>0</v>
      </c>
      <c r="F74" s="32">
        <v>0</v>
      </c>
      <c r="G74" s="40"/>
      <c r="H74" s="41"/>
      <c r="I74" s="26"/>
      <c r="J74" s="26"/>
    </row>
    <row r="75" spans="1:10" s="10" customFormat="1" ht="45" x14ac:dyDescent="0.25">
      <c r="A75" s="95">
        <v>22012900</v>
      </c>
      <c r="B75" s="96" t="s">
        <v>79</v>
      </c>
      <c r="C75" s="15">
        <f t="shared" si="2"/>
        <v>200000</v>
      </c>
      <c r="D75" s="32">
        <v>200000</v>
      </c>
      <c r="E75" s="32">
        <v>0</v>
      </c>
      <c r="F75" s="32">
        <v>0</v>
      </c>
      <c r="G75" s="40"/>
      <c r="H75" s="41"/>
      <c r="I75" s="26"/>
      <c r="J75" s="26"/>
    </row>
    <row r="76" spans="1:10" s="9" customFormat="1" ht="15.6" x14ac:dyDescent="0.3">
      <c r="A76" s="97">
        <v>22020000</v>
      </c>
      <c r="B76" s="98" t="s">
        <v>118</v>
      </c>
      <c r="C76" s="27">
        <v>75100000</v>
      </c>
      <c r="D76" s="28">
        <f>D77</f>
        <v>3350000</v>
      </c>
      <c r="E76" s="28">
        <f>E77</f>
        <v>0</v>
      </c>
      <c r="F76" s="28">
        <f>F77</f>
        <v>0</v>
      </c>
      <c r="G76" s="99"/>
      <c r="H76" s="100"/>
      <c r="I76" s="31"/>
      <c r="J76" s="31"/>
    </row>
    <row r="77" spans="1:10" s="10" customFormat="1" ht="18.75" customHeight="1" x14ac:dyDescent="0.25">
      <c r="A77" s="101">
        <v>22020400</v>
      </c>
      <c r="B77" s="102" t="s">
        <v>119</v>
      </c>
      <c r="C77" s="15">
        <f>D77+E77</f>
        <v>3350000</v>
      </c>
      <c r="D77" s="32">
        <v>3350000</v>
      </c>
      <c r="E77" s="32">
        <v>0</v>
      </c>
      <c r="F77" s="32">
        <v>0</v>
      </c>
      <c r="G77" s="40"/>
      <c r="H77" s="41"/>
      <c r="I77" s="26"/>
      <c r="J77" s="26"/>
    </row>
    <row r="78" spans="1:10" s="10" customFormat="1" ht="15.6" x14ac:dyDescent="0.25">
      <c r="A78" s="17">
        <v>22080000</v>
      </c>
      <c r="B78" s="18" t="s">
        <v>39</v>
      </c>
      <c r="C78" s="27">
        <f>D78+E78</f>
        <v>50000000</v>
      </c>
      <c r="D78" s="28">
        <f>D79</f>
        <v>50000000</v>
      </c>
      <c r="E78" s="28">
        <f>E79</f>
        <v>0</v>
      </c>
      <c r="F78" s="28">
        <v>0</v>
      </c>
      <c r="G78" s="40"/>
      <c r="H78" s="41"/>
      <c r="I78" s="26"/>
      <c r="J78" s="26"/>
    </row>
    <row r="79" spans="1:10" s="10" customFormat="1" ht="30" x14ac:dyDescent="0.25">
      <c r="A79" s="16">
        <v>22080400</v>
      </c>
      <c r="B79" s="78" t="s">
        <v>120</v>
      </c>
      <c r="C79" s="15">
        <f t="shared" ref="C79:C111" si="4">D79+E79</f>
        <v>50000000</v>
      </c>
      <c r="D79" s="32">
        <f>D80+D81</f>
        <v>50000000</v>
      </c>
      <c r="E79" s="32">
        <v>0</v>
      </c>
      <c r="F79" s="32">
        <v>0</v>
      </c>
      <c r="G79" s="40"/>
      <c r="H79" s="41"/>
      <c r="I79" s="26"/>
      <c r="J79" s="26"/>
    </row>
    <row r="80" spans="1:10" s="10" customFormat="1" ht="15" customHeight="1" x14ac:dyDescent="0.25">
      <c r="A80" s="85"/>
      <c r="B80" s="86" t="s">
        <v>106</v>
      </c>
      <c r="C80" s="15">
        <f t="shared" si="4"/>
        <v>48000000</v>
      </c>
      <c r="D80" s="32">
        <v>48000000</v>
      </c>
      <c r="E80" s="42">
        <v>0</v>
      </c>
      <c r="F80" s="42">
        <v>0</v>
      </c>
      <c r="G80" s="40"/>
      <c r="H80" s="41"/>
      <c r="I80" s="26"/>
      <c r="J80" s="26"/>
    </row>
    <row r="81" spans="1:10" s="10" customFormat="1" ht="15.75" customHeight="1" x14ac:dyDescent="0.25">
      <c r="A81" s="85"/>
      <c r="B81" s="86" t="s">
        <v>107</v>
      </c>
      <c r="C81" s="15">
        <f t="shared" si="4"/>
        <v>2000000</v>
      </c>
      <c r="D81" s="32">
        <v>2000000</v>
      </c>
      <c r="E81" s="42">
        <v>0</v>
      </c>
      <c r="F81" s="42">
        <v>0</v>
      </c>
      <c r="G81" s="43"/>
      <c r="H81" s="41"/>
      <c r="I81" s="26"/>
      <c r="J81" s="26"/>
    </row>
    <row r="82" spans="1:10" s="14" customFormat="1" ht="15.6" x14ac:dyDescent="0.3">
      <c r="A82" s="17" t="s">
        <v>40</v>
      </c>
      <c r="B82" s="18" t="s">
        <v>41</v>
      </c>
      <c r="C82" s="27">
        <f t="shared" si="4"/>
        <v>6000000</v>
      </c>
      <c r="D82" s="28">
        <f>D83+D85+D84</f>
        <v>6000000</v>
      </c>
      <c r="E82" s="28">
        <f>E83+E85+E84</f>
        <v>0</v>
      </c>
      <c r="F82" s="28">
        <f>F83+F85+F84</f>
        <v>0</v>
      </c>
      <c r="G82" s="44"/>
      <c r="H82" s="45"/>
      <c r="I82" s="45"/>
      <c r="J82" s="45"/>
    </row>
    <row r="83" spans="1:10" s="14" customFormat="1" ht="30" x14ac:dyDescent="0.3">
      <c r="A83" s="16" t="s">
        <v>42</v>
      </c>
      <c r="B83" s="78" t="s">
        <v>43</v>
      </c>
      <c r="C83" s="15">
        <f t="shared" si="4"/>
        <v>5519000</v>
      </c>
      <c r="D83" s="32">
        <v>5519000</v>
      </c>
      <c r="E83" s="32">
        <v>0</v>
      </c>
      <c r="F83" s="32">
        <v>0</v>
      </c>
      <c r="G83" s="44"/>
      <c r="H83" s="45"/>
      <c r="I83" s="45"/>
      <c r="J83" s="45"/>
    </row>
    <row r="84" spans="1:10" s="14" customFormat="1" ht="15.6" x14ac:dyDescent="0.3">
      <c r="A84" s="16">
        <v>22090200</v>
      </c>
      <c r="B84" s="78" t="s">
        <v>44</v>
      </c>
      <c r="C84" s="15">
        <f t="shared" si="4"/>
        <v>1000</v>
      </c>
      <c r="D84" s="32">
        <v>1000</v>
      </c>
      <c r="E84" s="32">
        <v>0</v>
      </c>
      <c r="F84" s="32">
        <v>0</v>
      </c>
      <c r="G84" s="44"/>
      <c r="H84" s="45"/>
      <c r="I84" s="45"/>
      <c r="J84" s="45"/>
    </row>
    <row r="85" spans="1:10" s="10" customFormat="1" ht="15.6" x14ac:dyDescent="0.3">
      <c r="A85" s="16" t="s">
        <v>69</v>
      </c>
      <c r="B85" s="78" t="s">
        <v>70</v>
      </c>
      <c r="C85" s="15">
        <f t="shared" si="4"/>
        <v>480000</v>
      </c>
      <c r="D85" s="32">
        <v>480000</v>
      </c>
      <c r="E85" s="32">
        <v>0</v>
      </c>
      <c r="F85" s="32">
        <v>0</v>
      </c>
      <c r="G85" s="29"/>
      <c r="H85" s="45"/>
      <c r="I85" s="26"/>
      <c r="J85" s="45"/>
    </row>
    <row r="86" spans="1:10" s="10" customFormat="1" ht="16.5" customHeight="1" x14ac:dyDescent="0.25">
      <c r="A86" s="17" t="s">
        <v>46</v>
      </c>
      <c r="B86" s="18" t="s">
        <v>37</v>
      </c>
      <c r="C86" s="27">
        <f t="shared" si="4"/>
        <v>125000000</v>
      </c>
      <c r="D86" s="28">
        <f>D87+D91</f>
        <v>125000000</v>
      </c>
      <c r="E86" s="28">
        <f>E87</f>
        <v>0</v>
      </c>
      <c r="F86" s="28">
        <v>0</v>
      </c>
      <c r="G86" s="29"/>
      <c r="H86" s="26"/>
      <c r="I86" s="26"/>
      <c r="J86" s="26"/>
    </row>
    <row r="87" spans="1:10" s="10" customFormat="1" ht="15" x14ac:dyDescent="0.25">
      <c r="A87" s="16" t="s">
        <v>47</v>
      </c>
      <c r="B87" s="78" t="s">
        <v>48</v>
      </c>
      <c r="C87" s="15">
        <f t="shared" si="4"/>
        <v>115000000</v>
      </c>
      <c r="D87" s="32">
        <f>D88+D89+D90</f>
        <v>115000000</v>
      </c>
      <c r="E87" s="32">
        <f>E88+E89</f>
        <v>0</v>
      </c>
      <c r="F87" s="32">
        <v>0</v>
      </c>
      <c r="G87" s="29"/>
      <c r="H87" s="26"/>
      <c r="I87" s="26"/>
      <c r="J87" s="26"/>
    </row>
    <row r="88" spans="1:10" s="10" customFormat="1" ht="15" x14ac:dyDescent="0.25">
      <c r="A88" s="16"/>
      <c r="B88" s="78" t="s">
        <v>71</v>
      </c>
      <c r="C88" s="15">
        <f t="shared" si="4"/>
        <v>12000000</v>
      </c>
      <c r="D88" s="32">
        <v>12000000</v>
      </c>
      <c r="E88" s="32">
        <v>0</v>
      </c>
      <c r="F88" s="32">
        <v>0</v>
      </c>
      <c r="G88" s="29"/>
      <c r="H88" s="26"/>
      <c r="I88" s="26"/>
      <c r="J88" s="26"/>
    </row>
    <row r="89" spans="1:10" s="10" customFormat="1" ht="15" x14ac:dyDescent="0.25">
      <c r="A89" s="16"/>
      <c r="B89" s="78" t="s">
        <v>49</v>
      </c>
      <c r="C89" s="15">
        <f t="shared" si="4"/>
        <v>83000000</v>
      </c>
      <c r="D89" s="32">
        <v>83000000</v>
      </c>
      <c r="E89" s="32">
        <v>0</v>
      </c>
      <c r="F89" s="32">
        <v>0</v>
      </c>
      <c r="G89" s="29"/>
      <c r="H89" s="26"/>
      <c r="I89" s="26"/>
      <c r="J89" s="26"/>
    </row>
    <row r="90" spans="1:10" s="10" customFormat="1" ht="15" x14ac:dyDescent="0.25">
      <c r="A90" s="16"/>
      <c r="B90" s="79" t="s">
        <v>121</v>
      </c>
      <c r="C90" s="15">
        <f>D90+E90</f>
        <v>20000000</v>
      </c>
      <c r="D90" s="32">
        <v>20000000</v>
      </c>
      <c r="E90" s="32"/>
      <c r="F90" s="32"/>
      <c r="G90" s="29"/>
      <c r="H90" s="26"/>
      <c r="I90" s="26"/>
      <c r="J90" s="26"/>
    </row>
    <row r="91" spans="1:10" s="10" customFormat="1" ht="62.4" customHeight="1" x14ac:dyDescent="0.25">
      <c r="A91" s="16">
        <v>24062200</v>
      </c>
      <c r="B91" s="78" t="s">
        <v>72</v>
      </c>
      <c r="C91" s="15">
        <f t="shared" si="4"/>
        <v>10000000</v>
      </c>
      <c r="D91" s="32">
        <v>10000000</v>
      </c>
      <c r="E91" s="32"/>
      <c r="F91" s="32"/>
      <c r="G91" s="29"/>
      <c r="H91" s="26"/>
      <c r="I91" s="26"/>
      <c r="J91" s="26"/>
    </row>
    <row r="92" spans="1:10" s="10" customFormat="1" ht="15.6" x14ac:dyDescent="0.25">
      <c r="A92" s="103">
        <v>24170000</v>
      </c>
      <c r="B92" s="104" t="s">
        <v>122</v>
      </c>
      <c r="C92" s="27">
        <f t="shared" si="4"/>
        <v>0</v>
      </c>
      <c r="D92" s="105">
        <v>0</v>
      </c>
      <c r="E92" s="105"/>
      <c r="F92" s="105">
        <f>E92</f>
        <v>0</v>
      </c>
      <c r="G92" s="29"/>
      <c r="H92" s="26"/>
      <c r="I92" s="26"/>
      <c r="J92" s="26"/>
    </row>
    <row r="93" spans="1:10" s="10" customFormat="1" ht="15.6" x14ac:dyDescent="0.25">
      <c r="A93" s="17" t="s">
        <v>50</v>
      </c>
      <c r="B93" s="18" t="s">
        <v>13</v>
      </c>
      <c r="C93" s="27">
        <f t="shared" si="4"/>
        <v>189735600</v>
      </c>
      <c r="D93" s="28">
        <v>0</v>
      </c>
      <c r="E93" s="28">
        <f>E94</f>
        <v>189735600</v>
      </c>
      <c r="F93" s="28">
        <v>0</v>
      </c>
      <c r="G93" s="29"/>
      <c r="H93" s="26"/>
      <c r="I93" s="26"/>
      <c r="J93" s="26"/>
    </row>
    <row r="94" spans="1:10" s="10" customFormat="1" ht="18" customHeight="1" x14ac:dyDescent="0.25">
      <c r="A94" s="17">
        <v>25010000</v>
      </c>
      <c r="B94" s="18" t="s">
        <v>51</v>
      </c>
      <c r="C94" s="15">
        <f t="shared" si="4"/>
        <v>189735600</v>
      </c>
      <c r="D94" s="32">
        <v>0</v>
      </c>
      <c r="E94" s="32">
        <f>E95+E96+E97+E98</f>
        <v>189735600</v>
      </c>
      <c r="F94" s="32">
        <v>0</v>
      </c>
      <c r="G94" s="29"/>
      <c r="H94" s="26"/>
      <c r="I94" s="26"/>
      <c r="J94" s="26"/>
    </row>
    <row r="95" spans="1:10" s="10" customFormat="1" ht="15" x14ac:dyDescent="0.25">
      <c r="A95" s="16">
        <v>25010100</v>
      </c>
      <c r="B95" s="78" t="s">
        <v>52</v>
      </c>
      <c r="C95" s="15">
        <f t="shared" si="4"/>
        <v>138594300</v>
      </c>
      <c r="D95" s="32">
        <v>0</v>
      </c>
      <c r="E95" s="15">
        <v>138594300</v>
      </c>
      <c r="F95" s="32">
        <v>0</v>
      </c>
      <c r="G95" s="29"/>
      <c r="H95" s="26"/>
      <c r="I95" s="26"/>
      <c r="J95" s="26"/>
    </row>
    <row r="96" spans="1:10" s="10" customFormat="1" ht="15" x14ac:dyDescent="0.25">
      <c r="A96" s="16">
        <v>25010200</v>
      </c>
      <c r="B96" s="78" t="s">
        <v>53</v>
      </c>
      <c r="C96" s="15">
        <f t="shared" si="4"/>
        <v>42523300</v>
      </c>
      <c r="D96" s="32">
        <v>0</v>
      </c>
      <c r="E96" s="15">
        <v>42523300</v>
      </c>
      <c r="F96" s="32">
        <v>0</v>
      </c>
      <c r="G96" s="29"/>
      <c r="H96" s="26"/>
      <c r="I96" s="26"/>
      <c r="J96" s="26"/>
    </row>
    <row r="97" spans="1:10" s="10" customFormat="1" ht="17.25" customHeight="1" x14ac:dyDescent="0.25">
      <c r="A97" s="16">
        <v>25010300</v>
      </c>
      <c r="B97" s="78" t="s">
        <v>123</v>
      </c>
      <c r="C97" s="15">
        <f t="shared" si="4"/>
        <v>8466800</v>
      </c>
      <c r="D97" s="32">
        <v>0</v>
      </c>
      <c r="E97" s="15">
        <v>8466800</v>
      </c>
      <c r="F97" s="32">
        <v>0</v>
      </c>
      <c r="G97" s="29"/>
      <c r="H97" s="26"/>
      <c r="I97" s="26"/>
      <c r="J97" s="26"/>
    </row>
    <row r="98" spans="1:10" s="10" customFormat="1" ht="15" x14ac:dyDescent="0.25">
      <c r="A98" s="16">
        <v>25010400</v>
      </c>
      <c r="B98" s="78" t="s">
        <v>54</v>
      </c>
      <c r="C98" s="15">
        <f t="shared" si="4"/>
        <v>151200</v>
      </c>
      <c r="D98" s="32">
        <v>0</v>
      </c>
      <c r="E98" s="15">
        <v>151200</v>
      </c>
      <c r="F98" s="32">
        <v>0</v>
      </c>
      <c r="G98" s="29"/>
      <c r="H98" s="26"/>
      <c r="I98" s="26"/>
      <c r="J98" s="26"/>
    </row>
    <row r="99" spans="1:10" s="10" customFormat="1" ht="15.6" x14ac:dyDescent="0.25">
      <c r="A99" s="17">
        <v>30000000</v>
      </c>
      <c r="B99" s="18" t="s">
        <v>8</v>
      </c>
      <c r="C99" s="27">
        <f t="shared" si="4"/>
        <v>200000000</v>
      </c>
      <c r="D99" s="27">
        <f>D100</f>
        <v>0</v>
      </c>
      <c r="E99" s="27">
        <f>E100+E102</f>
        <v>200000000</v>
      </c>
      <c r="F99" s="27">
        <f>F100+F102</f>
        <v>200000000</v>
      </c>
      <c r="G99" s="29"/>
      <c r="H99" s="26"/>
      <c r="I99" s="26"/>
      <c r="J99" s="26"/>
    </row>
    <row r="100" spans="1:10" s="10" customFormat="1" ht="15.6" x14ac:dyDescent="0.25">
      <c r="A100" s="17">
        <v>31000000</v>
      </c>
      <c r="B100" s="18" t="s">
        <v>9</v>
      </c>
      <c r="C100" s="27">
        <f>D100+E100</f>
        <v>50000000</v>
      </c>
      <c r="D100" s="27">
        <v>0</v>
      </c>
      <c r="E100" s="27">
        <f>E101</f>
        <v>50000000</v>
      </c>
      <c r="F100" s="27">
        <f>F101</f>
        <v>50000000</v>
      </c>
      <c r="G100" s="29"/>
      <c r="H100" s="26"/>
      <c r="I100" s="26"/>
      <c r="J100" s="26"/>
    </row>
    <row r="101" spans="1:10" s="9" customFormat="1" ht="15.6" x14ac:dyDescent="0.3">
      <c r="A101" s="17" t="s">
        <v>55</v>
      </c>
      <c r="B101" s="18" t="s">
        <v>124</v>
      </c>
      <c r="C101" s="27">
        <f t="shared" si="4"/>
        <v>50000000</v>
      </c>
      <c r="D101" s="28">
        <v>0</v>
      </c>
      <c r="E101" s="28">
        <v>50000000</v>
      </c>
      <c r="F101" s="28">
        <f>E101</f>
        <v>50000000</v>
      </c>
      <c r="G101" s="30"/>
      <c r="H101" s="31"/>
      <c r="I101" s="31"/>
      <c r="J101" s="31"/>
    </row>
    <row r="102" spans="1:10" s="10" customFormat="1" ht="16.5" customHeight="1" x14ac:dyDescent="0.25">
      <c r="A102" s="17" t="s">
        <v>56</v>
      </c>
      <c r="B102" s="18" t="s">
        <v>57</v>
      </c>
      <c r="C102" s="27">
        <f t="shared" si="4"/>
        <v>150000000</v>
      </c>
      <c r="D102" s="28">
        <v>0</v>
      </c>
      <c r="E102" s="28">
        <f>E103</f>
        <v>150000000</v>
      </c>
      <c r="F102" s="28">
        <f>F103</f>
        <v>150000000</v>
      </c>
      <c r="G102" s="29"/>
      <c r="H102" s="26"/>
      <c r="I102" s="26"/>
      <c r="J102" s="26"/>
    </row>
    <row r="103" spans="1:10" s="10" customFormat="1" ht="15.6" x14ac:dyDescent="0.25">
      <c r="A103" s="17" t="s">
        <v>58</v>
      </c>
      <c r="B103" s="18" t="s">
        <v>59</v>
      </c>
      <c r="C103" s="27">
        <f t="shared" si="4"/>
        <v>150000000</v>
      </c>
      <c r="D103" s="28">
        <v>0</v>
      </c>
      <c r="E103" s="28">
        <f>E104</f>
        <v>150000000</v>
      </c>
      <c r="F103" s="28">
        <f>F104</f>
        <v>150000000</v>
      </c>
      <c r="G103" s="29"/>
      <c r="H103" s="26"/>
      <c r="I103" s="26"/>
      <c r="J103" s="26"/>
    </row>
    <row r="104" spans="1:10" s="10" customFormat="1" ht="30" x14ac:dyDescent="0.25">
      <c r="A104" s="16">
        <v>33010100</v>
      </c>
      <c r="B104" s="78" t="s">
        <v>60</v>
      </c>
      <c r="C104" s="15">
        <f t="shared" si="4"/>
        <v>150000000</v>
      </c>
      <c r="D104" s="32">
        <v>0</v>
      </c>
      <c r="E104" s="32">
        <v>150000000</v>
      </c>
      <c r="F104" s="32">
        <f>E104</f>
        <v>150000000</v>
      </c>
      <c r="G104" s="29"/>
      <c r="H104" s="26"/>
      <c r="I104" s="26"/>
      <c r="J104" s="26"/>
    </row>
    <row r="105" spans="1:10" s="10" customFormat="1" ht="15.6" x14ac:dyDescent="0.25">
      <c r="A105" s="17">
        <v>90010100</v>
      </c>
      <c r="B105" s="18" t="s">
        <v>108</v>
      </c>
      <c r="C105" s="27">
        <f t="shared" si="4"/>
        <v>13446835600</v>
      </c>
      <c r="D105" s="28">
        <f>D12+D59+D99+D86</f>
        <v>13048800000</v>
      </c>
      <c r="E105" s="28">
        <f>E12+E59+E99</f>
        <v>398035600</v>
      </c>
      <c r="F105" s="28">
        <f>F12+F59+F99</f>
        <v>200000000</v>
      </c>
      <c r="G105" s="29"/>
      <c r="H105" s="26"/>
      <c r="I105" s="26"/>
      <c r="J105" s="26"/>
    </row>
    <row r="106" spans="1:10" s="10" customFormat="1" ht="15.6" x14ac:dyDescent="0.25">
      <c r="A106" s="17" t="s">
        <v>61</v>
      </c>
      <c r="B106" s="18" t="s">
        <v>62</v>
      </c>
      <c r="C106" s="27">
        <f t="shared" si="4"/>
        <v>1732806800</v>
      </c>
      <c r="D106" s="28">
        <f>D107+D110</f>
        <v>1732806800</v>
      </c>
      <c r="E106" s="28">
        <f>E107+E110</f>
        <v>0</v>
      </c>
      <c r="F106" s="28">
        <f>F107+F110</f>
        <v>0</v>
      </c>
      <c r="G106" s="29"/>
      <c r="H106" s="26"/>
      <c r="I106" s="26"/>
      <c r="J106" s="26"/>
    </row>
    <row r="107" spans="1:10" s="10" customFormat="1" ht="17.25" customHeight="1" x14ac:dyDescent="0.25">
      <c r="A107" s="17">
        <v>41030000</v>
      </c>
      <c r="B107" s="18" t="s">
        <v>80</v>
      </c>
      <c r="C107" s="27">
        <f t="shared" si="4"/>
        <v>1732806800</v>
      </c>
      <c r="D107" s="28">
        <f>D108+D109</f>
        <v>1732806800</v>
      </c>
      <c r="E107" s="28">
        <f>E108+E109</f>
        <v>0</v>
      </c>
      <c r="F107" s="28">
        <f>F108+F109</f>
        <v>0</v>
      </c>
      <c r="G107" s="29"/>
      <c r="H107" s="26"/>
      <c r="I107" s="26"/>
      <c r="J107" s="26"/>
    </row>
    <row r="108" spans="1:10" s="10" customFormat="1" ht="15" x14ac:dyDescent="0.25">
      <c r="A108" s="106">
        <v>41033900</v>
      </c>
      <c r="B108" s="107" t="s">
        <v>63</v>
      </c>
      <c r="C108" s="108">
        <f t="shared" si="4"/>
        <v>1732806800</v>
      </c>
      <c r="D108" s="109">
        <v>1732806800</v>
      </c>
      <c r="E108" s="109">
        <v>0</v>
      </c>
      <c r="F108" s="109">
        <v>0</v>
      </c>
      <c r="G108" s="29"/>
      <c r="H108" s="26"/>
      <c r="I108" s="26"/>
      <c r="J108" s="26"/>
    </row>
    <row r="109" spans="1:10" s="10" customFormat="1" ht="15" hidden="1" x14ac:dyDescent="0.25">
      <c r="A109" s="16">
        <v>41034200</v>
      </c>
      <c r="B109" s="110" t="s">
        <v>125</v>
      </c>
      <c r="C109" s="15">
        <f t="shared" si="4"/>
        <v>0</v>
      </c>
      <c r="D109" s="32"/>
      <c r="E109" s="32">
        <v>0</v>
      </c>
      <c r="F109" s="32">
        <v>0</v>
      </c>
      <c r="G109" s="29"/>
      <c r="H109" s="26"/>
      <c r="I109" s="26"/>
      <c r="J109" s="26"/>
    </row>
    <row r="110" spans="1:10" s="9" customFormat="1" ht="15.6" hidden="1" x14ac:dyDescent="0.3">
      <c r="A110" s="17">
        <v>41050000</v>
      </c>
      <c r="B110" s="76" t="s">
        <v>126</v>
      </c>
      <c r="C110" s="27">
        <f t="shared" si="4"/>
        <v>0</v>
      </c>
      <c r="D110" s="28">
        <f>D111</f>
        <v>0</v>
      </c>
      <c r="E110" s="28">
        <f>E111</f>
        <v>0</v>
      </c>
      <c r="F110" s="28">
        <f>F111</f>
        <v>0</v>
      </c>
      <c r="G110" s="30"/>
      <c r="H110" s="31"/>
      <c r="I110" s="31"/>
      <c r="J110" s="31"/>
    </row>
    <row r="111" spans="1:10" s="113" customFormat="1" ht="15" hidden="1" x14ac:dyDescent="0.25">
      <c r="A111" s="16">
        <v>41051500</v>
      </c>
      <c r="B111" s="11" t="s">
        <v>127</v>
      </c>
      <c r="C111" s="15">
        <f t="shared" si="4"/>
        <v>0</v>
      </c>
      <c r="D111" s="32"/>
      <c r="E111" s="32">
        <v>0</v>
      </c>
      <c r="F111" s="32">
        <v>0</v>
      </c>
      <c r="G111" s="111"/>
      <c r="H111" s="112"/>
      <c r="I111" s="112"/>
      <c r="J111" s="112"/>
    </row>
    <row r="112" spans="1:10" s="10" customFormat="1" ht="15.6" x14ac:dyDescent="0.25">
      <c r="A112" s="46">
        <v>90010200</v>
      </c>
      <c r="B112" s="47" t="s">
        <v>128</v>
      </c>
      <c r="C112" s="27">
        <f>C105+C106</f>
        <v>15179642400</v>
      </c>
      <c r="D112" s="28">
        <f>D105+D106</f>
        <v>14781606800</v>
      </c>
      <c r="E112" s="28">
        <f>E105+E106</f>
        <v>398035600</v>
      </c>
      <c r="F112" s="28">
        <f>F105+F106</f>
        <v>200000000</v>
      </c>
      <c r="G112" s="29"/>
      <c r="H112" s="26"/>
      <c r="I112" s="26"/>
      <c r="J112" s="26"/>
    </row>
    <row r="113" spans="1:28" s="4" customFormat="1" ht="27" customHeight="1" x14ac:dyDescent="0.35">
      <c r="A113" s="70"/>
      <c r="B113" s="70"/>
      <c r="D113" s="65"/>
      <c r="E113" s="6"/>
      <c r="F113" s="6"/>
      <c r="G113" s="56"/>
      <c r="H113" s="56"/>
      <c r="I113" s="6"/>
      <c r="J113" s="6"/>
      <c r="K113" s="6"/>
      <c r="L113" s="6"/>
      <c r="N113" s="7"/>
      <c r="P113" s="57"/>
      <c r="R113" s="60"/>
      <c r="S113" s="58"/>
      <c r="T113" s="58"/>
      <c r="U113" s="58"/>
      <c r="V113" s="58"/>
      <c r="W113" s="59"/>
    </row>
    <row r="114" spans="1:28" s="4" customFormat="1" ht="34.200000000000003" customHeight="1" x14ac:dyDescent="0.35">
      <c r="A114" s="70"/>
      <c r="B114" s="70"/>
      <c r="D114" s="65"/>
      <c r="E114" s="6"/>
      <c r="F114" s="6"/>
      <c r="G114" s="56"/>
      <c r="H114" s="56"/>
      <c r="I114" s="6"/>
      <c r="J114" s="6"/>
      <c r="K114" s="6"/>
      <c r="L114" s="6"/>
      <c r="N114" s="7"/>
      <c r="P114" s="57"/>
      <c r="R114" s="60"/>
      <c r="S114" s="58"/>
      <c r="T114" s="58"/>
      <c r="U114" s="58"/>
      <c r="V114" s="58"/>
      <c r="W114" s="59"/>
    </row>
    <row r="115" spans="1:28" s="4" customFormat="1" ht="20.399999999999999" x14ac:dyDescent="0.3">
      <c r="A115" s="62" t="s">
        <v>131</v>
      </c>
      <c r="B115" s="62"/>
      <c r="D115" s="65" t="s">
        <v>132</v>
      </c>
      <c r="E115" s="5"/>
      <c r="F115" s="48"/>
      <c r="G115" s="49"/>
      <c r="H115" s="49"/>
      <c r="J115" s="50"/>
      <c r="K115" s="50"/>
      <c r="L115" s="6"/>
      <c r="N115" s="7"/>
      <c r="P115" s="51"/>
      <c r="Q115" s="52"/>
      <c r="R115" s="74"/>
      <c r="S115" s="53"/>
      <c r="T115" s="53"/>
      <c r="U115" s="53"/>
      <c r="V115" s="53"/>
      <c r="W115" s="54"/>
      <c r="X115" s="55"/>
      <c r="Y115" s="55"/>
      <c r="Z115" s="55"/>
      <c r="AA115" s="55"/>
      <c r="AB115" s="55"/>
    </row>
    <row r="116" spans="1:28" s="62" customFormat="1" ht="43.8" customHeight="1" x14ac:dyDescent="0.25">
      <c r="D116" s="69"/>
      <c r="E116" s="63"/>
      <c r="H116" s="64"/>
      <c r="J116" s="68"/>
      <c r="K116" s="68"/>
      <c r="N116" s="66"/>
      <c r="O116" s="66"/>
      <c r="P116" s="67"/>
    </row>
    <row r="117" spans="1:28" s="62" customFormat="1" ht="17.25" customHeight="1" x14ac:dyDescent="0.25">
      <c r="A117" s="70" t="s">
        <v>88</v>
      </c>
      <c r="B117" s="70"/>
      <c r="D117" s="65"/>
      <c r="E117" s="65"/>
      <c r="F117" s="65"/>
      <c r="G117" s="71"/>
      <c r="H117" s="71"/>
      <c r="I117" s="65"/>
      <c r="J117" s="65"/>
      <c r="K117" s="65"/>
      <c r="L117" s="65"/>
      <c r="N117" s="72"/>
      <c r="P117" s="73"/>
    </row>
    <row r="118" spans="1:28" s="62" customFormat="1" ht="35.25" customHeight="1" x14ac:dyDescent="0.25">
      <c r="A118" s="70" t="s">
        <v>64</v>
      </c>
      <c r="B118" s="70"/>
      <c r="D118" s="65" t="s">
        <v>97</v>
      </c>
      <c r="E118" s="65"/>
      <c r="F118" s="65"/>
      <c r="G118" s="71"/>
      <c r="H118" s="71"/>
      <c r="I118" s="65"/>
      <c r="J118" s="65"/>
      <c r="K118" s="65"/>
      <c r="L118" s="65"/>
      <c r="N118" s="72"/>
      <c r="P118" s="73"/>
    </row>
    <row r="119" spans="1:28" s="4" customFormat="1" ht="34.799999999999997" customHeight="1" x14ac:dyDescent="0.35">
      <c r="A119" s="70"/>
      <c r="B119" s="70"/>
      <c r="D119" s="65"/>
      <c r="E119" s="6"/>
      <c r="F119" s="6"/>
      <c r="G119" s="56"/>
      <c r="H119" s="56"/>
      <c r="I119" s="6"/>
      <c r="J119" s="6"/>
      <c r="K119" s="6"/>
      <c r="L119" s="6"/>
      <c r="N119" s="7"/>
      <c r="P119" s="57"/>
      <c r="R119" s="60"/>
      <c r="S119" s="58"/>
      <c r="T119" s="58"/>
      <c r="U119" s="58"/>
      <c r="V119" s="58"/>
      <c r="W119" s="59"/>
    </row>
    <row r="120" spans="1:28" s="4" customFormat="1" ht="20.399999999999999" x14ac:dyDescent="0.35">
      <c r="A120" s="19" t="s">
        <v>81</v>
      </c>
      <c r="B120" s="19"/>
      <c r="D120" s="70"/>
      <c r="E120" s="6"/>
      <c r="F120" s="6"/>
      <c r="G120" s="56"/>
      <c r="H120" s="56"/>
      <c r="I120" s="6"/>
      <c r="J120" s="6"/>
      <c r="L120" s="6"/>
      <c r="N120" s="7"/>
      <c r="P120" s="57"/>
      <c r="R120" s="61"/>
      <c r="S120" s="58"/>
      <c r="T120" s="58"/>
      <c r="U120" s="58"/>
      <c r="V120" s="58"/>
      <c r="W120" s="59"/>
    </row>
    <row r="121" spans="1:28" s="4" customFormat="1" ht="20.399999999999999" x14ac:dyDescent="0.35">
      <c r="A121" s="19" t="s">
        <v>129</v>
      </c>
      <c r="B121" s="19"/>
      <c r="D121" s="65" t="s">
        <v>89</v>
      </c>
      <c r="E121" s="6"/>
      <c r="F121" s="6"/>
      <c r="G121" s="56"/>
      <c r="H121" s="56"/>
      <c r="I121" s="6"/>
      <c r="J121" s="6"/>
      <c r="N121" s="7"/>
      <c r="P121" s="57"/>
      <c r="R121" s="61"/>
      <c r="S121" s="58"/>
      <c r="T121" s="58"/>
      <c r="U121" s="58"/>
      <c r="V121" s="58"/>
      <c r="W121" s="59"/>
    </row>
    <row r="122" spans="1:28" ht="18.600000000000001" customHeight="1" x14ac:dyDescent="0.25"/>
    <row r="123" spans="1:28" x14ac:dyDescent="0.25">
      <c r="C123" s="8"/>
      <c r="D123" s="8"/>
      <c r="E123" s="8"/>
      <c r="F123" s="8"/>
    </row>
    <row r="124" spans="1:28" x14ac:dyDescent="0.25">
      <c r="C124" s="8"/>
      <c r="F124" s="8"/>
    </row>
    <row r="125" spans="1:28" x14ac:dyDescent="0.25">
      <c r="C125" s="8"/>
      <c r="D125" s="8"/>
      <c r="E125" s="8"/>
      <c r="F125" s="8"/>
    </row>
  </sheetData>
  <mergeCells count="10">
    <mergeCell ref="A9:A10"/>
    <mergeCell ref="B9:B10"/>
    <mergeCell ref="A5:E5"/>
    <mergeCell ref="C9:C10"/>
    <mergeCell ref="D9:D10"/>
    <mergeCell ref="D1:F1"/>
    <mergeCell ref="D2:F2"/>
    <mergeCell ref="D3:F3"/>
    <mergeCell ref="D4:F4"/>
    <mergeCell ref="E9:F9"/>
  </mergeCells>
  <phoneticPr fontId="3" type="noConversion"/>
  <printOptions horizontalCentered="1"/>
  <pageMargins left="0.39370078740157483" right="0.39370078740157483" top="1.1811023622047245" bottom="0.31496062992125984" header="0.51181102362204722" footer="0.51181102362204722"/>
  <pageSetup paperSize="9" scale="57" fitToHeight="0" orientation="landscape" r:id="rId1"/>
  <headerFooter alignWithMargins="0">
    <oddFooter>&amp;Ь&amp;Ф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EC7708-DB02-406E-9528-289F73A0D2C0}">
  <ds:schemaRefs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cedc1b3-a6a6-4744-bb8f-c9b717f8a9c9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1</vt:lpstr>
      <vt:lpstr>'Додаток 1'!Заголовки_для_друку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Kozhushko.Olha</cp:lastModifiedBy>
  <cp:lastPrinted>2023-11-24T11:28:19Z</cp:lastPrinted>
  <dcterms:created xsi:type="dcterms:W3CDTF">2014-01-17T10:52:16Z</dcterms:created>
  <dcterms:modified xsi:type="dcterms:W3CDTF">2023-11-24T11:28:30Z</dcterms:modified>
</cp:coreProperties>
</file>